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4.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5.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6.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7.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Kima-Avdalyan\Downloads\"/>
    </mc:Choice>
  </mc:AlternateContent>
  <bookViews>
    <workbookView showSheetTabs="0" xWindow="0" yWindow="0" windowWidth="21600" windowHeight="9735"/>
  </bookViews>
  <sheets>
    <sheet name="Main" sheetId="12" r:id="rId1"/>
    <sheet name="PersonalInfo" sheetId="2" r:id="rId2"/>
    <sheet name="EducWork" sheetId="13" r:id="rId3"/>
    <sheet name="Relation" sheetId="14" r:id="rId4"/>
    <sheet name="Charges" sheetId="15" r:id="rId5"/>
    <sheet name="CriminalRelation" sheetId="16" r:id="rId6"/>
    <sheet name="Property" sheetId="18" r:id="rId7"/>
    <sheet name="CheckingReport" sheetId="17" r:id="rId8"/>
    <sheet name="ForChecking" sheetId="6" state="hidden" r:id="rId9"/>
    <sheet name="ForExtract" sheetId="9" state="hidden" r:id="rId10"/>
    <sheet name="Templates" sheetId="5" state="hidden" r:id="rId11"/>
    <sheet name="Lists" sheetId="4" state="hidden" r:id="rId12"/>
  </sheets>
  <definedNames>
    <definedName name="_xlnm._FilterDatabase" localSheetId="8" hidden="1">ForChecking!$W$7:$X$47</definedName>
    <definedName name="ChargesQ1">Charges!$K$16</definedName>
    <definedName name="ChargesQ1_1_End">Charges!$F$23</definedName>
    <definedName name="ChargesQ1_1_Field">Templates!$DC$4:$DC$8</definedName>
    <definedName name="ChargesQ1_1_Full">Templates!$CY$4:$DC$8</definedName>
    <definedName name="ChargesQ1_1_Start">Charges!$F$18</definedName>
    <definedName name="ChargesQ1_2_End">Charges!$F$29</definedName>
    <definedName name="ChargesQ1_2_Field">Templates!$DJ$4:$DJ$7</definedName>
    <definedName name="ChargesQ1_2_Full">Templates!$DF$4:$DJ$7</definedName>
    <definedName name="ChargesQ1_2_Start">Charges!$F$25</definedName>
    <definedName name="ChargesQ2">Charges!$K$30</definedName>
    <definedName name="ChargesQ2_1_End">Charges!$F$37</definedName>
    <definedName name="ChargesQ2_1_Field">Templates!$DQ$4:$DQ$8</definedName>
    <definedName name="ChargesQ2_1_Full">Templates!$DM$4:$DQ$8</definedName>
    <definedName name="ChargesQ2_1_Start">Charges!$F$32</definedName>
    <definedName name="ChargesQ2_2_End">Charges!$F$44</definedName>
    <definedName name="ChargesQ2_2_Field">Templates!$DX$4:$DX$8</definedName>
    <definedName name="ChargesQ2_2_Full">Templates!$DT$4:$DX$8</definedName>
    <definedName name="ChargesQ2_2_Start">Charges!$F$39</definedName>
    <definedName name="ChargesQ3">Charges!$K$45</definedName>
    <definedName name="ChargesQ3_1_End">Charges!$F$51</definedName>
    <definedName name="ChargesQ3_1_Field">Templates!$EE$4:$EE$7</definedName>
    <definedName name="ChargesQ3_1_Full">Templates!$EA$4:$EE$7</definedName>
    <definedName name="ChargesQ3_1_Start">Charges!$F$47</definedName>
    <definedName name="ChargesQ3_2">Charges!$K$52</definedName>
    <definedName name="ChargesQ3_3_End">Charges!$F$60</definedName>
    <definedName name="ChargesQ3_3_Field">Templates!$EL$4:$EL$9</definedName>
    <definedName name="ChargesQ3_3_Full">Templates!$EH$4:$EL$9</definedName>
    <definedName name="ChargesQ3_3_Start">Charges!$F$54</definedName>
    <definedName name="ChargesQ4">Charges!$K$61</definedName>
    <definedName name="ChargesQ4_1_End">Charges!$F$69</definedName>
    <definedName name="ChargesQ4_1_Field">Templates!$ES$4:$ES$9</definedName>
    <definedName name="ChargesQ4_1_Full">Templates!$EO$4:$ES$9</definedName>
    <definedName name="ChargesQ4_1_Start">Charges!$F$63</definedName>
    <definedName name="ChargesQ4_2_End">Charges!$E$74</definedName>
    <definedName name="ChargesQ4_2_Start">Charges!$E$71</definedName>
    <definedName name="ChargesQ5">Charges!$K$75</definedName>
    <definedName name="ChargesQ5_1_End">Charges!$F$81</definedName>
    <definedName name="ChargesQ5_1_Field">Templates!$EZ$4:$EZ$7</definedName>
    <definedName name="ChargesQ5_1_Full">Templates!$EV$4:$EZ$7</definedName>
    <definedName name="ChargesQ5_1_Start">Charges!$F$77</definedName>
    <definedName name="ChargesQ5_2_End">Charges!$E$86</definedName>
    <definedName name="ChargesQ5_2_Start">Charges!$E$83</definedName>
    <definedName name="ChargesQ6">Charges!$K$87</definedName>
    <definedName name="ChargesQ6_1_End">Charges!$F$95</definedName>
    <definedName name="ChargesQ6_1_Field">Templates!$FG$4:$FG$9</definedName>
    <definedName name="ChargesQ6_1_Full">Templates!$FC$4:$FG$9</definedName>
    <definedName name="ChargesQ6_1_Start">Charges!$F$89</definedName>
    <definedName name="ChargesQ6_2_End">Charges!$E$100</definedName>
    <definedName name="ChargesQ6_2_Start">Charges!$E$97</definedName>
    <definedName name="CheckingCalcSection1">ForChecking!$X$7</definedName>
    <definedName name="CheckingCalcSection2">ForChecking!$Z$7</definedName>
    <definedName name="CheckingCalcSection3">ForChecking!$AB$7</definedName>
    <definedName name="CheckingCalcSection4">ForChecking!$AD$7</definedName>
    <definedName name="CheckingCalcSection5">ForChecking!$AF$7</definedName>
    <definedName name="CheckingCalcSection6">ForChecking!$AH$7</definedName>
    <definedName name="CriminalRelationQ1">CriminalRelation!$K$16</definedName>
    <definedName name="CriminalRelationQ1_1_End">CriminalRelation!$F$23</definedName>
    <definedName name="CriminalRelationQ1_1_Rows">CriminalRelation!$E$19:$E$22</definedName>
    <definedName name="CriminalRelationQ1_1_Start">CriminalRelation!$F$18</definedName>
    <definedName name="CriminalRelationQ2">CriminalRelation!$K$24</definedName>
    <definedName name="CriminalRelationQ2_1_End">CriminalRelation!$F$31</definedName>
    <definedName name="CriminalRelationQ2_1_Rows">CriminalRelation!$E$27:$E$30</definedName>
    <definedName name="CriminalRelationQ2_1_Start">CriminalRelation!$F$26</definedName>
    <definedName name="CriminalRelationQ3_End">CriminalRelation!$E$36</definedName>
    <definedName name="CriminalRelationQ3_Start">CriminalRelation!$E$33</definedName>
    <definedName name="EducWorkQ1_End">EducWork!$F$22</definedName>
    <definedName name="EducWorkQ1_Field">Templates!$W$4:$W$8</definedName>
    <definedName name="EducWorkQ1_Full">Templates!$S$4:$W$8</definedName>
    <definedName name="EducWorkQ1_Start">EducWork!$F$17</definedName>
    <definedName name="EducWorkQ10_End">EducWork!$E$100</definedName>
    <definedName name="EducWorkQ10_Start">EducWork!$E$97</definedName>
    <definedName name="EducWorkQ2">EducWork!$K$23</definedName>
    <definedName name="EducWorkQ2_1_End">EducWork!$F$30</definedName>
    <definedName name="EducWorkQ2_1_Field">Templates!$AD$4:$AD$8</definedName>
    <definedName name="EducWorkQ2_1_Full">Templates!$Z$4:$AD$8</definedName>
    <definedName name="EducWorkQ2_1_Start">EducWork!$F$25</definedName>
    <definedName name="EducWorkQ3_End">EducWork!$F$38</definedName>
    <definedName name="EducWorkQ3_Field">Templates!$AK$4:$AK$9</definedName>
    <definedName name="EducWorkQ3_Full">Templates!$AG$4:$AK$9</definedName>
    <definedName name="EducWorkQ3_Start">EducWork!$F$32</definedName>
    <definedName name="EducWorkQ4">EducWork!$K$39</definedName>
    <definedName name="EducWorkQ4_1_End">EducWork!$F$47</definedName>
    <definedName name="EducWorkQ4_1_Field">Templates!$AR$4:$AR$9</definedName>
    <definedName name="EducWorkQ4_1_Full">Templates!$AN$4:$AR$9</definedName>
    <definedName name="EducWorkQ4_1_Start">EducWork!$F$41</definedName>
    <definedName name="EducWorkQ5">EducWork!$K$48</definedName>
    <definedName name="EducWorkQ5_1_End">EducWork!$F$58</definedName>
    <definedName name="EducWorkQ5_1_Field">Templates!$AY$4:$AY$11</definedName>
    <definedName name="EducWorkQ5_1_Full">Templates!$AU$4:$AY$11</definedName>
    <definedName name="EducWorkQ5_1_Start">EducWork!$F$50</definedName>
    <definedName name="EducWorkQ6">EducWork!$K$59</definedName>
    <definedName name="EducWorkQ6_1_End">EducWork!$F$68</definedName>
    <definedName name="EducWorkQ6_1_Field">Templates!$BF$4:$BF$10</definedName>
    <definedName name="EducWorkQ6_1_Full">Templates!$BB$4:$BF$10</definedName>
    <definedName name="EducWorkQ6_1_Start">EducWork!$F$61</definedName>
    <definedName name="EducWorkQ7">EducWork!$K$69</definedName>
    <definedName name="EducWorkQ7_1_End">EducWork!$F$77</definedName>
    <definedName name="EducWorkQ7_1_Field">Templates!$BM$4:$BM$9</definedName>
    <definedName name="EducWorkQ7_1_Full">Templates!$BI$4:$BM$9</definedName>
    <definedName name="EducWorkQ7_1_Start">EducWork!$F$71</definedName>
    <definedName name="EducWorkQ8">EducWork!$K$78</definedName>
    <definedName name="EducWorkQ8_1_End">EducWork!$F$86</definedName>
    <definedName name="EducWorkQ8_1_Field">Templates!$BT$4:$BT$9</definedName>
    <definedName name="EducWorkQ8_1_Full">Templates!$BP$4:$BT$9</definedName>
    <definedName name="EducWorkQ8_1_Start">EducWork!$F$80</definedName>
    <definedName name="EducWorkQ9">EducWork!$K$87</definedName>
    <definedName name="EducWorkQ9_1_End">EducWork!$F$95</definedName>
    <definedName name="EducWorkQ9_1_Field">Templates!$CA$4:$CA$9</definedName>
    <definedName name="EducWorkQ9_1_Full">Templates!$BW$4:$CA$9</definedName>
    <definedName name="EducWorkQ9_1_Start">EducWork!$F$89</definedName>
    <definedName name="FinalWording">Lists!$BD$3:$BJ$7</definedName>
    <definedName name="ForCheckingCharges">Charges!$D$14:$D$97</definedName>
    <definedName name="ForCheckingCriminalRelation">CriminalRelation!$D$14:$D$33</definedName>
    <definedName name="ForCheckingEducWork">EducWork!$D$14:$D$97</definedName>
    <definedName name="ForCheckingPersonalInfo">PersonalInfo!$D$14:$D$65</definedName>
    <definedName name="ForCheckingProperty">Property!$D$14:$D$297</definedName>
    <definedName name="ForCheckingQuestionsCharges">Charges!$B$14:$B$96</definedName>
    <definedName name="ForCheckingQuestionsCriminalRelation">CriminalRelation!$B$14:$B$32</definedName>
    <definedName name="ForCheckingQuestionsEducWork">EducWork!$B$14:$B$96</definedName>
    <definedName name="ForCheckingQuestionsPersonalInfo">PersonalInfo!$B$14:$B$64</definedName>
    <definedName name="ForCheckingQuestionsProperty">Property!$B$14:$B$296</definedName>
    <definedName name="ForCheckingQuestionsRelation">Relation!$B$14:$B$45</definedName>
    <definedName name="ForCheckingRelation">Relation!$D$14:$D$46</definedName>
    <definedName name="ForCodesNA">Lists!$B$5</definedName>
    <definedName name="ForCodesNO">Lists!$B$4</definedName>
    <definedName name="ForCodesYES">Lists!$B$3</definedName>
    <definedName name="ForCollapseExpandPersonalInfo">PersonalInfo!$A$6:$A$12</definedName>
    <definedName name="ForCopyEnd" localSheetId="4">Charges!$K$101</definedName>
    <definedName name="ForCopyEnd" localSheetId="5">CriminalRelation!$K$37</definedName>
    <definedName name="ForCopyEnd" localSheetId="2">EducWork!$K$101</definedName>
    <definedName name="ForCopyEnd" localSheetId="1">PersonalInfo!$K$69</definedName>
    <definedName name="ForCopyEnd" localSheetId="3">Relation!$K$50</definedName>
    <definedName name="ForCopyEnd">Property!$K$301</definedName>
    <definedName name="ForCopyStart" localSheetId="4">Charges!$E$13</definedName>
    <definedName name="ForCopyStart" localSheetId="5">CriminalRelation!$E$13</definedName>
    <definedName name="ForCopyStart" localSheetId="2">EducWork!$E$13</definedName>
    <definedName name="ForCopyStart" localSheetId="1">PersonalInfo!$E$13</definedName>
    <definedName name="ForCopyStart" localSheetId="3">Relation!$E$13</definedName>
    <definedName name="ForCopyStart">Property!$E$13</definedName>
    <definedName name="ForExtractChecking">ForChecking!$AU$6</definedName>
    <definedName name="ForExtractEnd">ForExtract!$J$9</definedName>
    <definedName name="ForExtractStart">ForExtract!$D$9</definedName>
    <definedName name="ForNamesList">Lists!$BS$3:$BS$18</definedName>
    <definedName name="ForNamesList1">Lists!$BY$3:$BY$18</definedName>
    <definedName name="ForPasteStart" localSheetId="9">ForExtract!$D$17</definedName>
    <definedName name="ForPDFFooter">Lists!$BA$3</definedName>
    <definedName name="PersionalInfoQ2">PersonalInfo!$K$24</definedName>
    <definedName name="PersionalInfoQ6">PersonalInfo!$K$42</definedName>
    <definedName name="PersionalInfoQ9">PersonalInfo!$K$53</definedName>
    <definedName name="PersonalInfoQ10_End">PersonalInfo!$E$68</definedName>
    <definedName name="PersonalInfoQ10_Start">PersonalInfo!$E$65</definedName>
    <definedName name="PersonalInfoQ2_1_End">PersonalInfo!$F$31</definedName>
    <definedName name="PersonalInfoQ2_1_Field">Templates!$G$4:$G$8</definedName>
    <definedName name="PersonalInfoQ2_1_Full">Templates!$C$4:$G$8</definedName>
    <definedName name="PersonalInfoQ2_1_Start">PersonalInfo!$F$26</definedName>
    <definedName name="PersonalInfoQ6_1_FullSection">PersonalInfo!$L$43:$L$45</definedName>
    <definedName name="PersonalInfoQ9_1_End">PersonalInfo!$F$63</definedName>
    <definedName name="PersonalInfoQ9_1_Field">Templates!$P$4:$P$11</definedName>
    <definedName name="PersonalInfoQ9_1_Full">Templates!$L$4:$P$11</definedName>
    <definedName name="PersonalInfoQ9_1_Start">PersonalInfo!$F$55</definedName>
    <definedName name="_xlnm.Print_Area" localSheetId="9">ForExtract!$D$9:$J$17</definedName>
    <definedName name="PropertyQ1">Property!$K$17</definedName>
    <definedName name="PropertyQ1_1_End">Property!$F$33</definedName>
    <definedName name="PropertyQ1_1_Field">Templates!$FN$4:$FN$17</definedName>
    <definedName name="PropertyQ1_1_Full">Templates!$FJ$4:$FN$17</definedName>
    <definedName name="PropertyQ1_1_Start">Property!$F$19</definedName>
    <definedName name="PropertyQ10">Property!$K$154</definedName>
    <definedName name="PropertyQ10_1_End">Property!$F$164</definedName>
    <definedName name="PropertyQ10_1_Field">Templates!$HY$4:$HY$11</definedName>
    <definedName name="PropertyQ10_1_Full">Templates!$HU$4:$HY$11</definedName>
    <definedName name="PropertyQ10_1_Start">Property!$F$156</definedName>
    <definedName name="PropertyQ11">Property!$K$165</definedName>
    <definedName name="PropertyQ11_1_End">Property!$F$176</definedName>
    <definedName name="PropertyQ11_1_Field">Templates!$IF$4:$IF$12</definedName>
    <definedName name="PropertyQ11_1_Full">Templates!$IB$4:$IF$12</definedName>
    <definedName name="PropertyQ11_1_Start">Property!$F$167</definedName>
    <definedName name="PropertyQ11_2_End">Property!$E$181</definedName>
    <definedName name="PropertyQ11_2_Start">Property!$E$178</definedName>
    <definedName name="PropertyQ12">Property!$K$182</definedName>
    <definedName name="PropertyQ12_1_End">Property!$F$192</definedName>
    <definedName name="PropertyQ12_1_Field">Templates!$IM$4:$IM$11</definedName>
    <definedName name="PropertyQ12_1_Full">Templates!$II$4:$IM$11</definedName>
    <definedName name="PropertyQ12_1_Start">Property!$F$184</definedName>
    <definedName name="PropertyQ13">Property!$K$193</definedName>
    <definedName name="PropertyQ13_1_End">Property!$F$203</definedName>
    <definedName name="PropertyQ13_1_Field">Templates!$IT$4:$IT$11</definedName>
    <definedName name="PropertyQ13_1_Full">Templates!$IP$4:$IT$11</definedName>
    <definedName name="PropertyQ13_1_Start">Property!$F$195</definedName>
    <definedName name="PropertyQ14">Property!$K$204</definedName>
    <definedName name="PropertyQ14_1_End">Property!$F$212</definedName>
    <definedName name="PropertyQ14_1_Field">Templates!$JA$4:$JA$9</definedName>
    <definedName name="PropertyQ14_1_Full">Templates!$IW$4:$JA$9</definedName>
    <definedName name="PropertyQ14_1_Start">Property!$F$206</definedName>
    <definedName name="PropertyQ14_2_End">Property!$E$217</definedName>
    <definedName name="PropertyQ14_2_Start">Property!$E$214</definedName>
    <definedName name="PropertyQ15">Property!$K$218</definedName>
    <definedName name="PropertyQ15_1_End">Property!$F$228</definedName>
    <definedName name="PropertyQ15_1_Field">Templates!$JH$4:$JH$11</definedName>
    <definedName name="PropertyQ15_1_Full">Templates!$JD$4:$JH$11</definedName>
    <definedName name="PropertyQ15_1_Start">Property!$F$220</definedName>
    <definedName name="PropertyQ16">Property!$K$229</definedName>
    <definedName name="PropertyQ16_1_End">Property!$F$239</definedName>
    <definedName name="PropertyQ16_1_Field">Templates!$JO$4:$JO$11</definedName>
    <definedName name="PropertyQ16_1_Full">Templates!$JK$4:$JO$11</definedName>
    <definedName name="PropertyQ16_1_Start">Property!$F$231</definedName>
    <definedName name="PropertyQ17">Property!$K$240</definedName>
    <definedName name="PropertyQ17_1_End">Property!$F$252</definedName>
    <definedName name="PropertyQ17_1_Field">Templates!$JV$4:$JV$13</definedName>
    <definedName name="PropertyQ17_1_Full">Templates!$JR$4:$JV$13</definedName>
    <definedName name="PropertyQ17_1_Start">Property!$F$242</definedName>
    <definedName name="PropertyQ17_2_End">Property!$E$257</definedName>
    <definedName name="PropertyQ17_2_Start">Property!$E$254</definedName>
    <definedName name="PropertyQ18">Property!$K$258</definedName>
    <definedName name="PropertyQ18_1_End">Property!$F$267</definedName>
    <definedName name="PropertyQ18_1_Field">Templates!$KC$4:$KC$10</definedName>
    <definedName name="PropertyQ18_1_Full">Templates!$JY$4:$KC$10</definedName>
    <definedName name="PropertyQ18_1_Start">Property!$F$260</definedName>
    <definedName name="PropertyQ18_2_End">Property!$E$272</definedName>
    <definedName name="PropertyQ18_2_Start">Property!$E$269</definedName>
    <definedName name="PropertyQ19">Property!$K$273</definedName>
    <definedName name="PropertyQ19_1_End">Property!$F$284</definedName>
    <definedName name="PropertyQ19_1_Field">Templates!$KJ$4:$KJ$12</definedName>
    <definedName name="PropertyQ19_1_Full">Templates!$KF$4:$KJ$12</definedName>
    <definedName name="PropertyQ19_1_Start">Property!$F$275</definedName>
    <definedName name="PropertyQ2">Property!$K$34</definedName>
    <definedName name="PropertyQ2_1_End">Property!$F$48</definedName>
    <definedName name="PropertyQ2_1_Field">Templates!$FU$4:$FU$15</definedName>
    <definedName name="PropertyQ2_1_Full">Templates!$FQ$4:$FU$15</definedName>
    <definedName name="PropertyQ2_1_Start">Property!$F$36</definedName>
    <definedName name="PropertyQ20">Property!$K$285</definedName>
    <definedName name="PropertyQ20_1_End">Property!$F$295</definedName>
    <definedName name="PropertyQ20_1_Field">Templates!$KQ$4:$KQ$11</definedName>
    <definedName name="PropertyQ20_1_Full">Templates!$KM$4:$KQ$11</definedName>
    <definedName name="PropertyQ20_1_Start">Property!$F$287</definedName>
    <definedName name="PropertyQ20_2_End">Property!$E$300</definedName>
    <definedName name="PropertyQ20_2_Start">Property!$E$297</definedName>
    <definedName name="PropertyQ3">Property!$K$49</definedName>
    <definedName name="PropertyQ3_1_End">Property!$F$59</definedName>
    <definedName name="PropertyQ3_1_Field">Templates!$GB$4:$GB$11</definedName>
    <definedName name="PropertyQ3_1_Full">Templates!$FX$4:$GB$11</definedName>
    <definedName name="PropertyQ3_1_Start">Property!$F$51</definedName>
    <definedName name="PropertyQ3_2_End">Property!$E$64</definedName>
    <definedName name="PropertyQ3_2_Start">Property!$E$61</definedName>
    <definedName name="PropertyQ4">Property!$K$65</definedName>
    <definedName name="PropertyQ4_1_End">Property!$F$77</definedName>
    <definedName name="PropertyQ4_1_Field">Templates!$GI$4:$GI$13</definedName>
    <definedName name="PropertyQ4_1_Full">Templates!$GE$4:$GI$13</definedName>
    <definedName name="PropertyQ4_1_Start">Property!$F$67</definedName>
    <definedName name="PropertyQ4_2_End">Property!$E$82</definedName>
    <definedName name="PropertyQ4_2_Start">Property!$E$79</definedName>
    <definedName name="PropertyQ5">Property!$K$83</definedName>
    <definedName name="PropertyQ5_1_End">Property!$F$93</definedName>
    <definedName name="PropertyQ5_1_Field">Templates!$GP$4:$GP$11</definedName>
    <definedName name="PropertyQ5_1_Full">Templates!$GL$4:$GP$11</definedName>
    <definedName name="PropertyQ5_1_Start">Property!$F$85</definedName>
    <definedName name="PropertyQ6">Property!$K$94</definedName>
    <definedName name="PropertyQ6_1_End">Property!$F$107</definedName>
    <definedName name="PropertyQ6_1_Field">Templates!$GW$4:$GW$14</definedName>
    <definedName name="PropertyQ6_1_Full">Templates!$GS$4:$GW$14</definedName>
    <definedName name="PropertyQ6_1_Start">Property!$F$96</definedName>
    <definedName name="PropertyQ7">Property!$K$108</definedName>
    <definedName name="PropertyQ7_1_End">Property!$F$121</definedName>
    <definedName name="PropertyQ7_1_Field">Templates!$HD$4:$HD$14</definedName>
    <definedName name="PropertyQ7_1_Full">Templates!$GZ$4:$HD$14</definedName>
    <definedName name="PropertyQ7_1_Start">Property!$F$110</definedName>
    <definedName name="PropertyQ7_2_End">Property!$E$126</definedName>
    <definedName name="PropertyQ7_2_Start">Property!$E$123</definedName>
    <definedName name="PropertyQ8">Property!$K$127</definedName>
    <definedName name="PropertyQ8_1_End">Property!$F$137</definedName>
    <definedName name="PropertyQ8_1_Field">Templates!$HK$4:$HK$11</definedName>
    <definedName name="PropertyQ8_1_Full">Templates!$HG$4:$HK$11</definedName>
    <definedName name="PropertyQ8_1_Start">Property!$F$129</definedName>
    <definedName name="PropertyQ9">Property!$K$138</definedName>
    <definedName name="PropertyQ9_1_End">Property!$F$148</definedName>
    <definedName name="PropertyQ9_1_Field">Templates!$HR$4:$HR$11</definedName>
    <definedName name="PropertyQ9_1_Full">Templates!$HN$4:$HR$11</definedName>
    <definedName name="PropertyQ9_1_Start">Property!$F$140</definedName>
    <definedName name="PropertyQ9_2_End">Property!$E$153</definedName>
    <definedName name="PropertyQ9_2_Start">Property!$E$150</definedName>
    <definedName name="QuestionnaireDate">Main!$J$15</definedName>
    <definedName name="RelationQ1">Relation!$K$16</definedName>
    <definedName name="RelationQ1_1_End">Relation!$F$25</definedName>
    <definedName name="RelationQ1_1_Field">Templates!$CH$4:$CH$10</definedName>
    <definedName name="RelationQ1_1_Full">Templates!$CD$4:$CH$10</definedName>
    <definedName name="RelationQ1_1_Start">Relation!$F$18</definedName>
    <definedName name="RelationQ3">Relation!$K$26</definedName>
    <definedName name="RelationQ3_1_End">Relation!$F$35</definedName>
    <definedName name="RelationQ3_1_Field">Templates!$CO$4:$CO$10</definedName>
    <definedName name="RelationQ3_1_Full">Templates!$CK$4:$CO$10</definedName>
    <definedName name="RelationQ3_1_Start">Relation!$F$28</definedName>
    <definedName name="RelationQ4">Relation!$K$36</definedName>
    <definedName name="RelationQ4_1_End">Relation!$F$44</definedName>
    <definedName name="RelationQ4_1_Field">Templates!$CV$4:$CV$9</definedName>
    <definedName name="RelationQ4_1_Full">Templates!$CR$4:$CV$9</definedName>
    <definedName name="RelationQ4_1_Start">Relation!$F$38</definedName>
    <definedName name="RelationQ5_End">Relation!$E$49</definedName>
    <definedName name="RelationQ5_Start">Relation!$E$46</definedName>
    <definedName name="WordingForMissingInfo1">Lists!$BM$3</definedName>
    <definedName name="WordingForMissingInfo2">Lists!$BM$4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8" l="1"/>
  <c r="J15" i="9"/>
  <c r="AL7" i="6"/>
  <c r="D33" i="16"/>
  <c r="D46" i="14"/>
  <c r="D97" i="13"/>
  <c r="BS10" i="4"/>
  <c r="BS11" i="4"/>
  <c r="BS12" i="4"/>
  <c r="BS13" i="4"/>
  <c r="BS15" i="4"/>
  <c r="BS16" i="4"/>
  <c r="BS17" i="4"/>
  <c r="BS18" i="4"/>
  <c r="BS14" i="4"/>
  <c r="BS9" i="4"/>
  <c r="IC6" i="5"/>
  <c r="IC11" i="5"/>
  <c r="FK13" i="5"/>
  <c r="M9" i="5"/>
  <c r="D245" i="18"/>
  <c r="IC9" i="5"/>
  <c r="FK5" i="5"/>
  <c r="JS7" i="5"/>
  <c r="M10" i="5"/>
  <c r="FK6" i="5"/>
  <c r="IC12" i="5"/>
  <c r="M5" i="5"/>
  <c r="FK14" i="5"/>
  <c r="FK7" i="5"/>
  <c r="IC10" i="5"/>
  <c r="IC5" i="5"/>
  <c r="M6" i="5"/>
  <c r="M7" i="5"/>
  <c r="M8" i="5"/>
  <c r="FK9" i="5"/>
  <c r="FK15" i="5"/>
  <c r="BY15" i="4" l="1"/>
  <c r="BY16" i="4"/>
  <c r="BY17" i="4"/>
  <c r="BY18" i="4"/>
  <c r="BY14" i="4"/>
  <c r="BY10" i="4"/>
  <c r="BY11" i="4"/>
  <c r="BY12" i="4"/>
  <c r="BY13" i="4"/>
  <c r="BY9" i="4"/>
  <c r="BY5" i="4"/>
  <c r="BY6" i="4"/>
  <c r="BY7" i="4"/>
  <c r="BY8" i="4"/>
  <c r="BY4" i="4"/>
  <c r="BY3" i="4"/>
  <c r="C296" i="18"/>
  <c r="D297" i="18" s="1"/>
  <c r="C287" i="18"/>
  <c r="C285" i="18"/>
  <c r="D285" i="18" s="1"/>
  <c r="C275" i="18"/>
  <c r="C273" i="18"/>
  <c r="D273" i="18" s="1"/>
  <c r="C268" i="18"/>
  <c r="D269" i="18" s="1"/>
  <c r="C260" i="18"/>
  <c r="C258" i="18"/>
  <c r="D258" i="18" s="1"/>
  <c r="C253" i="18"/>
  <c r="D254" i="18" s="1"/>
  <c r="C242" i="18"/>
  <c r="C240" i="18"/>
  <c r="D240" i="18" s="1"/>
  <c r="C231" i="18"/>
  <c r="C229" i="18"/>
  <c r="D229" i="18" s="1"/>
  <c r="C220" i="18"/>
  <c r="C218" i="18"/>
  <c r="D218" i="18" s="1"/>
  <c r="C213" i="18"/>
  <c r="D214" i="18" s="1"/>
  <c r="C206" i="18"/>
  <c r="C204" i="18"/>
  <c r="D204" i="18" s="1"/>
  <c r="C195" i="18"/>
  <c r="C193" i="18"/>
  <c r="D193" i="18" s="1"/>
  <c r="C184" i="18"/>
  <c r="C182" i="18"/>
  <c r="D182" i="18" s="1"/>
  <c r="C177" i="18"/>
  <c r="D178" i="18" s="1"/>
  <c r="C167" i="18"/>
  <c r="C165" i="18"/>
  <c r="D165" i="18" s="1"/>
  <c r="C156" i="18"/>
  <c r="C154" i="18"/>
  <c r="D154" i="18" s="1"/>
  <c r="C149" i="18"/>
  <c r="D150" i="18" s="1"/>
  <c r="C140" i="18"/>
  <c r="C138" i="18"/>
  <c r="D138" i="18" s="1"/>
  <c r="C129" i="18"/>
  <c r="C127" i="18"/>
  <c r="D127" i="18" s="1"/>
  <c r="C122" i="18"/>
  <c r="D123" i="18" s="1"/>
  <c r="C110" i="18"/>
  <c r="C108" i="18"/>
  <c r="D108" i="18" s="1"/>
  <c r="C96" i="18"/>
  <c r="C94" i="18"/>
  <c r="D94" i="18" s="1"/>
  <c r="C85" i="18"/>
  <c r="C83" i="18"/>
  <c r="D83" i="18" s="1"/>
  <c r="C78" i="18"/>
  <c r="D79" i="18" s="1"/>
  <c r="C67" i="18"/>
  <c r="C65" i="18"/>
  <c r="D65" i="18" s="1"/>
  <c r="C60" i="18"/>
  <c r="D61" i="18" s="1"/>
  <c r="C51" i="18"/>
  <c r="C49" i="18"/>
  <c r="D49" i="18" s="1"/>
  <c r="C36" i="18"/>
  <c r="C34" i="18"/>
  <c r="D34" i="18" s="1"/>
  <c r="C19" i="18"/>
  <c r="C17" i="18"/>
  <c r="C32" i="16"/>
  <c r="C26" i="16"/>
  <c r="C24" i="16"/>
  <c r="C18" i="16"/>
  <c r="C16" i="16"/>
  <c r="C96" i="15"/>
  <c r="D97" i="15" s="1"/>
  <c r="C89" i="15"/>
  <c r="C87" i="15"/>
  <c r="D87" i="15" s="1"/>
  <c r="C82" i="15"/>
  <c r="C77" i="15"/>
  <c r="C75" i="15"/>
  <c r="D75" i="15" s="1"/>
  <c r="C70" i="15"/>
  <c r="D71" i="15" s="1"/>
  <c r="C63" i="15"/>
  <c r="C61" i="15"/>
  <c r="D61" i="15" s="1"/>
  <c r="C47" i="15"/>
  <c r="C52" i="15"/>
  <c r="C54" i="15"/>
  <c r="C45" i="15"/>
  <c r="C39" i="15"/>
  <c r="C32" i="15"/>
  <c r="C30" i="15"/>
  <c r="C25" i="15"/>
  <c r="C18" i="15"/>
  <c r="C16" i="15"/>
  <c r="F56" i="17"/>
  <c r="G56" i="17" s="1"/>
  <c r="H56" i="17" s="1"/>
  <c r="I56" i="17" s="1"/>
  <c r="J56" i="17" s="1"/>
  <c r="K56" i="17" s="1"/>
  <c r="L56" i="17" s="1"/>
  <c r="M56" i="17" s="1"/>
  <c r="C45" i="14"/>
  <c r="C38" i="14"/>
  <c r="C36" i="14"/>
  <c r="D36" i="14" s="1"/>
  <c r="D26" i="14"/>
  <c r="C28" i="14"/>
  <c r="C26" i="14"/>
  <c r="C16" i="14"/>
  <c r="D16" i="14" s="1"/>
  <c r="C18" i="14"/>
  <c r="D87" i="13"/>
  <c r="D59" i="13"/>
  <c r="D48" i="13"/>
  <c r="C96" i="13"/>
  <c r="C89" i="13"/>
  <c r="C87" i="13"/>
  <c r="C80" i="13"/>
  <c r="C78" i="13"/>
  <c r="D78" i="13" s="1"/>
  <c r="C71" i="13"/>
  <c r="D69" i="13"/>
  <c r="C69" i="13"/>
  <c r="C61" i="13"/>
  <c r="C59" i="13"/>
  <c r="C50" i="13"/>
  <c r="C48" i="13"/>
  <c r="C41" i="13"/>
  <c r="C39" i="13"/>
  <c r="D39" i="13" s="1"/>
  <c r="C32" i="13"/>
  <c r="C25" i="13"/>
  <c r="C23" i="13"/>
  <c r="C17" i="13"/>
  <c r="C64" i="2"/>
  <c r="D65" i="2" s="1"/>
  <c r="C55" i="2"/>
  <c r="C53" i="2"/>
  <c r="C51" i="2"/>
  <c r="C48" i="2"/>
  <c r="C45" i="2"/>
  <c r="D45" i="2" s="1"/>
  <c r="C42" i="2"/>
  <c r="C40" i="2"/>
  <c r="D40" i="2" s="1"/>
  <c r="C36" i="2"/>
  <c r="C33" i="2"/>
  <c r="C26" i="2"/>
  <c r="C24" i="2"/>
  <c r="C22" i="2"/>
  <c r="BS8" i="4"/>
  <c r="BS5" i="4"/>
  <c r="BS6" i="4"/>
  <c r="BS7" i="4"/>
  <c r="BS4" i="4"/>
  <c r="BS3" i="4"/>
  <c r="F60" i="17"/>
  <c r="D48" i="2" l="1"/>
  <c r="D36" i="2"/>
  <c r="D60" i="17"/>
  <c r="F59" i="17"/>
  <c r="AQ7" i="6"/>
  <c r="D17" i="18"/>
  <c r="G60" i="17" l="1"/>
  <c r="H60" i="17" s="1"/>
  <c r="I60" i="17" s="1"/>
  <c r="J60" i="17" s="1"/>
  <c r="K60" i="17" s="1"/>
  <c r="L60" i="17" s="1"/>
  <c r="M60" i="17" s="1"/>
  <c r="G59" i="17"/>
  <c r="H59" i="17" s="1"/>
  <c r="I59" i="17" s="1"/>
  <c r="J59" i="17" s="1"/>
  <c r="K59" i="17" s="1"/>
  <c r="L59" i="17" s="1"/>
  <c r="M59" i="17" s="1"/>
  <c r="N59" i="17" s="1"/>
  <c r="O59" i="17" s="1"/>
  <c r="P59" i="17" s="1"/>
  <c r="Q59" i="17" s="1"/>
  <c r="R59" i="17" s="1"/>
  <c r="S59" i="17" s="1"/>
  <c r="T59" i="17" s="1"/>
  <c r="U59" i="17" s="1"/>
  <c r="V59" i="17" s="1"/>
  <c r="W59" i="17" s="1"/>
  <c r="X59" i="17" s="1"/>
  <c r="Y59" i="17" s="1"/>
  <c r="Z59" i="17" s="1"/>
  <c r="AA59" i="17" s="1"/>
  <c r="AB59" i="17" s="1"/>
  <c r="AC59" i="17" s="1"/>
  <c r="AD59" i="17" s="1"/>
  <c r="AE59" i="17" s="1"/>
  <c r="AF59" i="17" s="1"/>
  <c r="AG59" i="17" s="1"/>
  <c r="AH59" i="17" s="1"/>
  <c r="AI59" i="17" s="1"/>
  <c r="AJ59" i="17" s="1"/>
  <c r="AK59" i="17" s="1"/>
  <c r="AL59" i="17" s="1"/>
  <c r="AM59" i="17" s="1"/>
  <c r="AN59" i="17" s="1"/>
  <c r="AO59" i="17" s="1"/>
  <c r="AP59" i="17" s="1"/>
  <c r="AQ59" i="17" s="1"/>
  <c r="AR59" i="17" s="1"/>
  <c r="D59" i="17" l="1"/>
  <c r="F58" i="17"/>
  <c r="G58" i="17" s="1"/>
  <c r="H58" i="17" s="1"/>
  <c r="D58" i="17"/>
  <c r="F57" i="17"/>
  <c r="G57" i="17" s="1"/>
  <c r="H57" i="17" s="1"/>
  <c r="D57" i="17"/>
  <c r="D56" i="17"/>
  <c r="F55" i="17"/>
  <c r="G55" i="17" s="1"/>
  <c r="D55" i="17"/>
  <c r="F54" i="17"/>
  <c r="D54" i="17"/>
  <c r="AP7" i="6"/>
  <c r="D24" i="16"/>
  <c r="D16" i="16"/>
  <c r="AO7" i="6"/>
  <c r="D52" i="15"/>
  <c r="D45" i="15"/>
  <c r="D30" i="15"/>
  <c r="D16" i="15"/>
  <c r="AN7" i="6"/>
  <c r="AM7" i="6"/>
  <c r="D14" i="2"/>
  <c r="D23" i="13"/>
  <c r="GT10" i="5"/>
  <c r="HA5" i="5"/>
  <c r="D143" i="18"/>
  <c r="D45" i="13"/>
  <c r="D75" i="18"/>
  <c r="FY5" i="5"/>
  <c r="BX8" i="5"/>
  <c r="D104" i="18"/>
  <c r="D84" i="13"/>
  <c r="D243" i="18"/>
  <c r="CL5" i="5"/>
  <c r="JS12" i="5"/>
  <c r="CL7" i="5"/>
  <c r="D146" i="18"/>
  <c r="D30" i="14"/>
  <c r="D41" i="18"/>
  <c r="D147" i="18"/>
  <c r="D233" i="18"/>
  <c r="IQ9" i="5"/>
  <c r="FR14" i="5"/>
  <c r="D20" i="15"/>
  <c r="GF7" i="5"/>
  <c r="IX9" i="5"/>
  <c r="GT8" i="5"/>
  <c r="HO6" i="5"/>
  <c r="HH9" i="5"/>
  <c r="D20" i="16"/>
  <c r="D78" i="15"/>
  <c r="D191" i="18"/>
  <c r="D86" i="18"/>
  <c r="D200" i="18"/>
  <c r="D69" i="18"/>
  <c r="D112" i="18"/>
  <c r="D190" i="18"/>
  <c r="D263" i="18"/>
  <c r="D48" i="15"/>
  <c r="BQ9" i="5"/>
  <c r="GT14" i="5"/>
  <c r="IQ5" i="5"/>
  <c r="D19" i="14"/>
  <c r="D56" i="2"/>
  <c r="GT12" i="5"/>
  <c r="D288" i="18"/>
  <c r="GT6" i="5"/>
  <c r="D141" i="18"/>
  <c r="FR11" i="5"/>
  <c r="D265" i="18"/>
  <c r="D169" i="18"/>
  <c r="D119" i="18"/>
  <c r="GM11" i="5"/>
  <c r="D52" i="13"/>
  <c r="D28" i="16"/>
  <c r="GM5" i="5"/>
  <c r="GF10" i="5"/>
  <c r="D26" i="13"/>
  <c r="D27" i="13"/>
  <c r="KG5" i="5"/>
  <c r="D247" i="18"/>
  <c r="D28" i="2"/>
  <c r="D266" i="18"/>
  <c r="D44" i="18"/>
  <c r="KN9" i="5"/>
  <c r="D80" i="15"/>
  <c r="D58" i="2"/>
  <c r="D22" i="16"/>
  <c r="D88" i="18"/>
  <c r="D207" i="18"/>
  <c r="D22" i="18"/>
  <c r="D197" i="18"/>
  <c r="IJ9" i="5"/>
  <c r="D68" i="15"/>
  <c r="KG10" i="5"/>
  <c r="JE6" i="5"/>
  <c r="D34" i="13"/>
  <c r="GT9" i="5"/>
  <c r="D49" i="15"/>
  <c r="BJ8" i="5"/>
  <c r="D29" i="18"/>
  <c r="FR10" i="5"/>
  <c r="D71" i="18"/>
  <c r="D65" i="13"/>
  <c r="D74" i="18"/>
  <c r="D97" i="18"/>
  <c r="D118" i="18"/>
  <c r="AH8" i="5"/>
  <c r="D29" i="14"/>
  <c r="HA8" i="5"/>
  <c r="FY9" i="5"/>
  <c r="IQ8" i="5"/>
  <c r="IJ5" i="5"/>
  <c r="FR6" i="5"/>
  <c r="JL5" i="5"/>
  <c r="D19" i="16"/>
  <c r="FR7" i="5"/>
  <c r="D92" i="18"/>
  <c r="D73" i="18"/>
  <c r="D64" i="15"/>
  <c r="D51" i="13"/>
  <c r="JZ7" i="5"/>
  <c r="JE10" i="5"/>
  <c r="D101" i="18"/>
  <c r="D43" i="18"/>
  <c r="JS6" i="5"/>
  <c r="AO8" i="5"/>
  <c r="D236" i="18"/>
  <c r="D116" i="18"/>
  <c r="D91" i="15"/>
  <c r="IQ7" i="5"/>
  <c r="D72" i="13"/>
  <c r="D249" i="18"/>
  <c r="D59" i="15"/>
  <c r="KG11" i="5"/>
  <c r="D33" i="13"/>
  <c r="D172" i="18"/>
  <c r="D72" i="18"/>
  <c r="D196" i="18"/>
  <c r="D91" i="18"/>
  <c r="D82" i="13"/>
  <c r="D280" i="18"/>
  <c r="GF5" i="5"/>
  <c r="JL11" i="5"/>
  <c r="AV8" i="5"/>
  <c r="BC9" i="5"/>
  <c r="D39" i="18"/>
  <c r="HV11" i="5"/>
  <c r="D30" i="16"/>
  <c r="GT13" i="5"/>
  <c r="D185" i="18"/>
  <c r="CL8" i="5"/>
  <c r="HA12" i="5"/>
  <c r="FY8" i="5"/>
  <c r="JL10" i="5"/>
  <c r="D291" i="18"/>
  <c r="GF9" i="5"/>
  <c r="D90" i="18"/>
  <c r="KN8" i="5"/>
  <c r="D162" i="18"/>
  <c r="HO9" i="5"/>
  <c r="D136" i="18"/>
  <c r="D232" i="18"/>
  <c r="D175" i="18"/>
  <c r="JZ10" i="5"/>
  <c r="IJ11" i="5"/>
  <c r="DN8" i="5"/>
  <c r="D36" i="15"/>
  <c r="DU5" i="5"/>
  <c r="D145" i="18"/>
  <c r="EP8" i="5"/>
  <c r="D244" i="18"/>
  <c r="FD8" i="5"/>
  <c r="D38" i="18"/>
  <c r="D83" i="13"/>
  <c r="D293" i="18"/>
  <c r="D111" i="18"/>
  <c r="GT7" i="5"/>
  <c r="HH6" i="5"/>
  <c r="D276" i="18"/>
  <c r="D221" i="18"/>
  <c r="FR5" i="5"/>
  <c r="EP9" i="5"/>
  <c r="CE8" i="5"/>
  <c r="D37" i="18"/>
  <c r="D40" i="14"/>
  <c r="IQ6" i="5"/>
  <c r="IJ6" i="5"/>
  <c r="D105" i="18"/>
  <c r="JE11" i="5"/>
  <c r="D19" i="15"/>
  <c r="D211" i="18"/>
  <c r="D27" i="16"/>
  <c r="HH11" i="5"/>
  <c r="D21" i="14"/>
  <c r="HV6" i="5"/>
  <c r="D188" i="18"/>
  <c r="D35" i="15"/>
  <c r="FR15" i="5"/>
  <c r="IJ10" i="5"/>
  <c r="D76" i="18"/>
  <c r="D201" i="18"/>
  <c r="D168" i="18"/>
  <c r="D22" i="15"/>
  <c r="FR12" i="5"/>
  <c r="D40" i="15"/>
  <c r="HV5" i="5"/>
  <c r="D290" i="18"/>
  <c r="HH10" i="5"/>
  <c r="D92" i="15"/>
  <c r="HA13" i="5"/>
  <c r="D132" i="18"/>
  <c r="D54" i="18"/>
  <c r="D20" i="14"/>
  <c r="FD9" i="5"/>
  <c r="D54" i="13"/>
  <c r="KN7" i="5"/>
  <c r="D59" i="2"/>
  <c r="D173" i="18"/>
  <c r="D187" i="18"/>
  <c r="D227" i="18"/>
  <c r="FY11" i="5"/>
  <c r="D75" i="13"/>
  <c r="KG9" i="5"/>
  <c r="D264" i="18"/>
  <c r="D21" i="18"/>
  <c r="GF6" i="5"/>
  <c r="D186" i="18"/>
  <c r="IX5" i="5"/>
  <c r="D189" i="18"/>
  <c r="KN5" i="5"/>
  <c r="JE5" i="5"/>
  <c r="D31" i="14"/>
  <c r="D89" i="18"/>
  <c r="D58" i="15"/>
  <c r="D250" i="18"/>
  <c r="D55" i="13"/>
  <c r="JZ9" i="5"/>
  <c r="BC8" i="5"/>
  <c r="D142" i="18"/>
  <c r="AA8" i="5"/>
  <c r="GF8" i="5"/>
  <c r="D47" i="18"/>
  <c r="IX8" i="5"/>
  <c r="D226" i="18"/>
  <c r="D135" i="18"/>
  <c r="HV10" i="5"/>
  <c r="D199" i="18"/>
  <c r="HA14" i="5"/>
  <c r="D134" i="18"/>
  <c r="D66" i="15"/>
  <c r="HH5" i="5"/>
  <c r="D198" i="18"/>
  <c r="KN10" i="5"/>
  <c r="D68" i="18"/>
  <c r="D60" i="2"/>
  <c r="D57" i="18"/>
  <c r="D120" i="18"/>
  <c r="CL6" i="5"/>
  <c r="KG7" i="5"/>
  <c r="HA7" i="5"/>
  <c r="FR13" i="5"/>
  <c r="D210" i="18"/>
  <c r="D29" i="16"/>
  <c r="D81" i="13"/>
  <c r="D50" i="15"/>
  <c r="D209" i="18"/>
  <c r="EI8" i="5"/>
  <c r="D20" i="18"/>
  <c r="D163" i="18"/>
  <c r="HO7" i="5"/>
  <c r="D42" i="13"/>
  <c r="JS5" i="5"/>
  <c r="KG6" i="5"/>
  <c r="JZ5" i="5"/>
  <c r="JL9" i="5"/>
  <c r="EI9" i="5"/>
  <c r="GF13" i="5"/>
  <c r="HH7" i="5"/>
  <c r="GM8" i="5"/>
  <c r="D56" i="15"/>
  <c r="JS13" i="5"/>
  <c r="D28" i="18"/>
  <c r="D46" i="18"/>
  <c r="D55" i="15"/>
  <c r="AV9" i="5"/>
  <c r="D36" i="13"/>
  <c r="D23" i="14"/>
  <c r="D85" i="13"/>
  <c r="D237" i="18"/>
  <c r="D29" i="13"/>
  <c r="D41" i="14"/>
  <c r="D42" i="18"/>
  <c r="D19" i="13"/>
  <c r="HA6" i="5"/>
  <c r="D157" i="18"/>
  <c r="FY10" i="5"/>
  <c r="IX7" i="5"/>
  <c r="D115" i="18"/>
  <c r="FY7" i="5"/>
  <c r="D289" i="18"/>
  <c r="FR9" i="5"/>
  <c r="D283" i="18"/>
  <c r="D30" i="18"/>
  <c r="D90" i="15"/>
  <c r="D34" i="15"/>
  <c r="FY6" i="5"/>
  <c r="D79" i="15"/>
  <c r="BQ8" i="5"/>
  <c r="D94" i="15"/>
  <c r="D225" i="18"/>
  <c r="D33" i="15"/>
  <c r="D56" i="18"/>
  <c r="D39" i="14"/>
  <c r="D91" i="13"/>
  <c r="GM7" i="5"/>
  <c r="D27" i="2"/>
  <c r="D161" i="18"/>
  <c r="JS11" i="5"/>
  <c r="D281" i="18"/>
  <c r="D93" i="13"/>
  <c r="KN6" i="5"/>
  <c r="GM6" i="5"/>
  <c r="GM10" i="5"/>
  <c r="D62" i="13"/>
  <c r="D70" i="18"/>
  <c r="D61" i="2"/>
  <c r="HA10" i="5"/>
  <c r="D100" i="18"/>
  <c r="HO10" i="5"/>
  <c r="D113" i="18"/>
  <c r="JL7" i="5"/>
  <c r="D90" i="13"/>
  <c r="D98" i="18"/>
  <c r="D292" i="18"/>
  <c r="CZ8" i="5"/>
  <c r="D87" i="18"/>
  <c r="D261" i="18"/>
  <c r="D277" i="18"/>
  <c r="D73" i="13"/>
  <c r="JE7" i="5"/>
  <c r="D22" i="14"/>
  <c r="D278" i="18"/>
  <c r="D53" i="18"/>
  <c r="D99" i="18"/>
  <c r="D52" i="18"/>
  <c r="D106" i="18"/>
  <c r="JL6" i="5"/>
  <c r="GF12" i="5"/>
  <c r="KG12" i="5"/>
  <c r="D57" i="2"/>
  <c r="HV9" i="5"/>
  <c r="D282" i="18"/>
  <c r="D174" i="18"/>
  <c r="CE9" i="5"/>
  <c r="D158" i="18"/>
  <c r="JS9" i="5"/>
  <c r="D26" i="15"/>
  <c r="JZ8" i="5"/>
  <c r="D222" i="18"/>
  <c r="D63" i="13"/>
  <c r="D234" i="18"/>
  <c r="D58" i="18"/>
  <c r="D93" i="15"/>
  <c r="GF11" i="5"/>
  <c r="GT5" i="5"/>
  <c r="IJ7" i="5"/>
  <c r="HO5" i="5"/>
  <c r="D21" i="16"/>
  <c r="D130" i="18"/>
  <c r="IQ11" i="5"/>
  <c r="IQ10" i="5"/>
  <c r="D32" i="14"/>
  <c r="D67" i="15"/>
  <c r="D43" i="13"/>
  <c r="GM9" i="5"/>
  <c r="IJ8" i="5"/>
  <c r="D102" i="18"/>
  <c r="D45" i="18"/>
  <c r="D55" i="18"/>
  <c r="HA9" i="5"/>
  <c r="D251" i="18"/>
  <c r="D223" i="18"/>
  <c r="JE9" i="5"/>
  <c r="D65" i="15"/>
  <c r="D131" i="18"/>
  <c r="D238" i="18"/>
  <c r="D114" i="18"/>
  <c r="D202" i="18"/>
  <c r="D18" i="13"/>
  <c r="D66" i="13"/>
  <c r="D21" i="15"/>
  <c r="HO11" i="5"/>
  <c r="J12" i="6" l="1"/>
  <c r="AB13" i="6" s="1"/>
  <c r="J11" i="6"/>
  <c r="AB12" i="6" s="1"/>
  <c r="J8" i="6"/>
  <c r="AB9" i="6" s="1"/>
  <c r="J13" i="6"/>
  <c r="AB14" i="6" s="1"/>
  <c r="J9" i="6"/>
  <c r="AB10" i="6" s="1"/>
  <c r="J10" i="6"/>
  <c r="AB11" i="6" s="1"/>
  <c r="M20" i="6"/>
  <c r="AD21" i="6" s="1"/>
  <c r="M24" i="6"/>
  <c r="AD25" i="6" s="1"/>
  <c r="M21" i="6"/>
  <c r="AD22" i="6" s="1"/>
  <c r="M23" i="6"/>
  <c r="AD24" i="6" s="1"/>
  <c r="M22" i="6"/>
  <c r="AD23" i="6" s="1"/>
  <c r="M25" i="6"/>
  <c r="AD26" i="6" s="1"/>
  <c r="I57" i="17"/>
  <c r="J57" i="17" s="1"/>
  <c r="I58" i="17"/>
  <c r="H55" i="17"/>
  <c r="I55" i="17" s="1"/>
  <c r="G54" i="17"/>
  <c r="P9" i="6"/>
  <c r="AF10" i="6" s="1"/>
  <c r="P11" i="6"/>
  <c r="AF12" i="6" s="1"/>
  <c r="P10" i="6"/>
  <c r="AF11" i="6" s="1"/>
  <c r="P8" i="6"/>
  <c r="AF9" i="6" s="1"/>
  <c r="P7" i="6"/>
  <c r="AF8" i="6" s="1"/>
  <c r="M8" i="6"/>
  <c r="AD9" i="6" s="1"/>
  <c r="M9" i="6"/>
  <c r="AD10" i="6" s="1"/>
  <c r="M10" i="6"/>
  <c r="AD11" i="6" s="1"/>
  <c r="M11" i="6"/>
  <c r="AD12" i="6" s="1"/>
  <c r="M12" i="6"/>
  <c r="AD13" i="6" s="1"/>
  <c r="M13" i="6"/>
  <c r="AD14" i="6" s="1"/>
  <c r="M14" i="6"/>
  <c r="AD15" i="6" s="1"/>
  <c r="M15" i="6"/>
  <c r="AD16" i="6" s="1"/>
  <c r="M16" i="6"/>
  <c r="AD17" i="6" s="1"/>
  <c r="M17" i="6"/>
  <c r="AD18" i="6" s="1"/>
  <c r="M18" i="6"/>
  <c r="AD19" i="6" s="1"/>
  <c r="M19" i="6"/>
  <c r="AD20" i="6" s="1"/>
  <c r="M7" i="6"/>
  <c r="AD8" i="6" s="1"/>
  <c r="J7" i="6"/>
  <c r="AB8" i="6" s="1"/>
  <c r="AR7" i="6"/>
  <c r="D53" i="2"/>
  <c r="D51" i="2"/>
  <c r="D42" i="2"/>
  <c r="D33" i="2"/>
  <c r="D22" i="2"/>
  <c r="D24" i="2"/>
  <c r="F26" i="17" a="1"/>
  <c r="H26" i="17" a="1"/>
  <c r="I26" i="17" a="1"/>
  <c r="K22" i="17" a="1"/>
  <c r="J26" i="17" a="1"/>
  <c r="E26" i="17" a="1"/>
  <c r="G26" i="17" a="1"/>
  <c r="H30" i="17" a="1"/>
  <c r="E22" i="17" a="1"/>
  <c r="G22" i="17" a="1"/>
  <c r="H22" i="17" a="1"/>
  <c r="E30" i="17" a="1"/>
  <c r="J22" i="17" a="1"/>
  <c r="G30" i="17" a="1"/>
  <c r="I30" i="17" a="1"/>
  <c r="I22" i="17" a="1"/>
  <c r="F30" i="17" a="1"/>
  <c r="F22" i="17" a="1"/>
  <c r="H22" i="17" l="1"/>
  <c r="G22" i="17"/>
  <c r="K22" i="17"/>
  <c r="F22" i="17"/>
  <c r="I22" i="17"/>
  <c r="J22" i="17"/>
  <c r="AN8" i="6"/>
  <c r="AN10" i="6" s="1"/>
  <c r="AN9" i="6"/>
  <c r="AO9" i="6"/>
  <c r="AO8" i="6"/>
  <c r="AO10" i="6" s="1"/>
  <c r="F30" i="17"/>
  <c r="H30" i="17"/>
  <c r="I30" i="17"/>
  <c r="G30" i="17"/>
  <c r="E30" i="17"/>
  <c r="F26" i="17"/>
  <c r="J26" i="17"/>
  <c r="I26" i="17"/>
  <c r="H26" i="17"/>
  <c r="G26" i="17"/>
  <c r="E26" i="17"/>
  <c r="E22" i="17"/>
  <c r="H54" i="17"/>
  <c r="J55" i="17"/>
  <c r="K57" i="17"/>
  <c r="AP8" i="6"/>
  <c r="AP10" i="6" s="1"/>
  <c r="AP9" i="6"/>
  <c r="G14" i="6"/>
  <c r="Z15" i="6" s="1"/>
  <c r="G13" i="6"/>
  <c r="Z14" i="6" s="1"/>
  <c r="G15" i="6"/>
  <c r="Z16" i="6" s="1"/>
  <c r="G8" i="6"/>
  <c r="Z9" i="6" s="1"/>
  <c r="G9" i="6"/>
  <c r="Z10" i="6" s="1"/>
  <c r="G23" i="6"/>
  <c r="Z24" i="6" s="1"/>
  <c r="G10" i="6"/>
  <c r="Z11" i="6" s="1"/>
  <c r="G11" i="6"/>
  <c r="Z12" i="6" s="1"/>
  <c r="G12" i="6"/>
  <c r="Z13" i="6" s="1"/>
  <c r="G22" i="6"/>
  <c r="Z23" i="6" s="1"/>
  <c r="G16" i="6"/>
  <c r="Z17" i="6" s="1"/>
  <c r="G17" i="6"/>
  <c r="Z18" i="6" s="1"/>
  <c r="G18" i="6"/>
  <c r="Z19" i="6" s="1"/>
  <c r="G19" i="6"/>
  <c r="Z20" i="6" s="1"/>
  <c r="G20" i="6"/>
  <c r="Z21" i="6" s="1"/>
  <c r="G21" i="6"/>
  <c r="Z22" i="6" s="1"/>
  <c r="G7" i="6"/>
  <c r="Z8" i="6" s="1"/>
  <c r="K26" i="17" a="1"/>
  <c r="E18" i="17" a="1"/>
  <c r="F18" i="17" a="1"/>
  <c r="G18" i="17" a="1"/>
  <c r="I18" i="17" a="1"/>
  <c r="J18" i="17" a="1"/>
  <c r="H18" i="17" a="1"/>
  <c r="AM8" i="6" l="1"/>
  <c r="AM10" i="6" s="1"/>
  <c r="AM9" i="6"/>
  <c r="K26" i="17"/>
  <c r="J18" i="17"/>
  <c r="I18" i="17"/>
  <c r="G18" i="17"/>
  <c r="F18" i="17"/>
  <c r="H18" i="17"/>
  <c r="E18" i="17"/>
  <c r="I54" i="17"/>
  <c r="L57" i="17"/>
  <c r="K55" i="17"/>
  <c r="AP11" i="6"/>
  <c r="AO11" i="6"/>
  <c r="D8" i="6"/>
  <c r="X9" i="6" s="1"/>
  <c r="D20" i="6"/>
  <c r="X21" i="6" s="1"/>
  <c r="D9" i="6"/>
  <c r="X10" i="6" s="1"/>
  <c r="D10" i="6"/>
  <c r="X11" i="6" s="1"/>
  <c r="D11" i="6"/>
  <c r="X12" i="6" s="1"/>
  <c r="D12" i="6"/>
  <c r="X13" i="6" s="1"/>
  <c r="D13" i="6"/>
  <c r="X14" i="6" s="1"/>
  <c r="D14" i="6"/>
  <c r="X15" i="6" s="1"/>
  <c r="D15" i="6"/>
  <c r="X16" i="6" s="1"/>
  <c r="D16" i="6"/>
  <c r="X17" i="6" s="1"/>
  <c r="D17" i="6"/>
  <c r="X18" i="6" s="1"/>
  <c r="D18" i="6"/>
  <c r="X19" i="6" s="1"/>
  <c r="D19" i="6"/>
  <c r="X20" i="6" s="1"/>
  <c r="D7" i="6"/>
  <c r="X8" i="6" s="1"/>
  <c r="K18" i="17" a="1"/>
  <c r="L26" i="17" a="1"/>
  <c r="I14" i="17" a="1"/>
  <c r="G14" i="17" a="1"/>
  <c r="F14" i="17" a="1"/>
  <c r="E14" i="17" a="1"/>
  <c r="H14" i="17" a="1"/>
  <c r="AL8" i="6" l="1"/>
  <c r="AL10" i="6" s="1"/>
  <c r="AL9" i="6"/>
  <c r="K18" i="17"/>
  <c r="L26" i="17"/>
  <c r="I14" i="17"/>
  <c r="H14" i="17"/>
  <c r="G14" i="17"/>
  <c r="F14" i="17"/>
  <c r="E14" i="17"/>
  <c r="J54" i="17"/>
  <c r="L55" i="17"/>
  <c r="M57" i="17"/>
  <c r="AN11" i="6"/>
  <c r="L18" i="17" a="1"/>
  <c r="M26" i="17" a="1"/>
  <c r="J14" i="17" a="1"/>
  <c r="L18" i="17" l="1"/>
  <c r="M26" i="17"/>
  <c r="J14" i="17"/>
  <c r="N57" i="17"/>
  <c r="M55" i="17"/>
  <c r="K54" i="17"/>
  <c r="AM11" i="6"/>
  <c r="N26" i="17" a="1"/>
  <c r="M18" i="17" a="1"/>
  <c r="K14" i="17" a="1"/>
  <c r="K14" i="17" l="1"/>
  <c r="N26" i="17"/>
  <c r="M18" i="17"/>
  <c r="O57" i="17"/>
  <c r="L54" i="17"/>
  <c r="N55" i="17"/>
  <c r="AL11" i="6"/>
  <c r="N18" i="17" a="1"/>
  <c r="L14" i="17" a="1"/>
  <c r="O26" i="17" a="1"/>
  <c r="L14" i="17" l="1"/>
  <c r="N18" i="17"/>
  <c r="O26" i="17"/>
  <c r="O55" i="17"/>
  <c r="M54" i="17"/>
  <c r="P57" i="17"/>
  <c r="M14" i="17" a="1"/>
  <c r="O18" i="17" a="1"/>
  <c r="P26" i="17" a="1"/>
  <c r="M14" i="17" l="1"/>
  <c r="P26" i="17"/>
  <c r="O18" i="17"/>
  <c r="P55" i="17"/>
  <c r="Q57" i="17"/>
  <c r="R57" i="17" s="1"/>
  <c r="N54" i="17"/>
  <c r="Q26" i="17" a="1"/>
  <c r="N14" i="17" a="1"/>
  <c r="P18" i="17" a="1"/>
  <c r="R26" i="17" a="1"/>
  <c r="R26" i="17" l="1"/>
  <c r="S57" i="17"/>
  <c r="N14" i="17"/>
  <c r="Q26" i="17"/>
  <c r="P18" i="17"/>
  <c r="O54" i="17"/>
  <c r="Q55" i="17"/>
  <c r="O14" i="17" a="1"/>
  <c r="Q18" i="17" a="1"/>
  <c r="S26" i="17" a="1"/>
  <c r="S26" i="17" l="1"/>
  <c r="T57" i="17"/>
  <c r="Q18" i="17"/>
  <c r="O14" i="17"/>
  <c r="R55" i="17"/>
  <c r="P54" i="17"/>
  <c r="R18" i="17" a="1"/>
  <c r="P14" i="17" a="1"/>
  <c r="T26" i="17" a="1"/>
  <c r="T26" i="17" l="1"/>
  <c r="U57" i="17"/>
  <c r="P14" i="17"/>
  <c r="R18" i="17"/>
  <c r="Q54" i="17"/>
  <c r="S55" i="17"/>
  <c r="S18" i="17" a="1"/>
  <c r="Q14" i="17" a="1"/>
  <c r="U26" i="17" a="1"/>
  <c r="U26" i="17" l="1"/>
  <c r="V57" i="17"/>
  <c r="S18" i="17"/>
  <c r="Q14" i="17"/>
  <c r="T55" i="17"/>
  <c r="R54" i="17"/>
  <c r="R14" i="17" a="1"/>
  <c r="T18" i="17" a="1"/>
  <c r="V26" i="17" a="1"/>
  <c r="V26" i="17" l="1"/>
  <c r="R14" i="17"/>
  <c r="W57" i="17"/>
  <c r="T18" i="17"/>
  <c r="U55" i="17"/>
  <c r="W26" i="17" a="1"/>
  <c r="U18" i="17" a="1"/>
  <c r="W26" i="17" l="1"/>
  <c r="U18" i="17"/>
  <c r="CS6" i="5"/>
  <c r="EW5" i="5"/>
  <c r="AA6" i="5"/>
  <c r="BX6" i="5"/>
  <c r="BQ5" i="5"/>
  <c r="CE6" i="5"/>
  <c r="EB6" i="5"/>
  <c r="DN7" i="5"/>
  <c r="DG5" i="5"/>
  <c r="AV5" i="5"/>
  <c r="CE7" i="5"/>
  <c r="EI5" i="5"/>
  <c r="EW7" i="5"/>
  <c r="BC5" i="5"/>
  <c r="EB7" i="5"/>
  <c r="FD6" i="5"/>
  <c r="T5" i="5"/>
  <c r="AH5" i="5"/>
  <c r="DN5" i="5"/>
  <c r="EI6" i="5"/>
  <c r="EP7" i="5"/>
  <c r="FD7" i="5"/>
  <c r="DN6" i="5"/>
  <c r="D6" i="5"/>
  <c r="CZ6" i="5"/>
  <c r="EB5" i="5"/>
  <c r="AO6" i="5"/>
  <c r="CS7" i="5"/>
  <c r="AA5" i="5"/>
  <c r="AH6" i="5"/>
  <c r="BQ7" i="5"/>
  <c r="AV6" i="5"/>
  <c r="AO5" i="5"/>
  <c r="D24" i="18"/>
  <c r="BQ6" i="5"/>
  <c r="T6" i="5"/>
  <c r="FD5" i="5"/>
  <c r="CZ7" i="5"/>
  <c r="CZ5" i="5"/>
  <c r="EW6" i="5"/>
  <c r="BC6" i="5"/>
  <c r="BJ6" i="5"/>
  <c r="BJ5" i="5"/>
  <c r="EP5" i="5"/>
  <c r="D5" i="5"/>
  <c r="CS5" i="5"/>
  <c r="EP6" i="5"/>
  <c r="CE5" i="5"/>
  <c r="BX5" i="5"/>
  <c r="S37" i="6" l="1"/>
  <c r="AH38" i="6" s="1"/>
  <c r="S13" i="6"/>
  <c r="AH14" i="6" s="1"/>
  <c r="K34" i="17" a="1"/>
  <c r="AI34" i="17" a="1"/>
  <c r="AI34" i="17" l="1"/>
  <c r="K34" i="17"/>
  <c r="S18" i="6"/>
  <c r="AH19" i="6" s="1"/>
  <c r="P34" i="17" a="1"/>
  <c r="P34" i="17" l="1"/>
  <c r="S27" i="6"/>
  <c r="AH28" i="6" s="1"/>
  <c r="Y34" i="17" a="1"/>
  <c r="Y34" i="17" l="1"/>
  <c r="S30" i="6"/>
  <c r="AH31" i="6" s="1"/>
  <c r="AB34" i="17" a="1"/>
  <c r="AB34" i="17" l="1"/>
  <c r="S10" i="6"/>
  <c r="AH11" i="6" s="1"/>
  <c r="H34" i="17" a="1"/>
  <c r="H34" i="17" l="1"/>
  <c r="S49" i="6"/>
  <c r="AH50" i="6" s="1"/>
  <c r="G36" i="17" a="1"/>
  <c r="G36" i="17" l="1"/>
  <c r="S52" i="6"/>
  <c r="AH53" i="6" s="1"/>
  <c r="J36" i="17" a="1"/>
  <c r="J36" i="17" l="1"/>
  <c r="S15" i="6"/>
  <c r="AH16" i="6" s="1"/>
  <c r="M34" i="17" a="1"/>
  <c r="M34" i="17" l="1"/>
  <c r="S51" i="6"/>
  <c r="AH52" i="6" s="1"/>
  <c r="I36" i="17" a="1"/>
  <c r="I36" i="17" l="1"/>
  <c r="S40" i="6"/>
  <c r="AH41" i="6" s="1"/>
  <c r="AL34" i="17" a="1"/>
  <c r="AL34" i="17" l="1"/>
  <c r="S36" i="6"/>
  <c r="AH37" i="6" s="1"/>
  <c r="AH34" i="17" a="1"/>
  <c r="AH34" i="17" l="1"/>
  <c r="S53" i="6"/>
  <c r="AH54" i="6" s="1"/>
  <c r="K36" i="17" a="1"/>
  <c r="K36" i="17" l="1"/>
  <c r="S38" i="6"/>
  <c r="AH39" i="6" s="1"/>
  <c r="AJ34" i="17" a="1"/>
  <c r="AJ34" i="17" l="1"/>
  <c r="S50" i="6"/>
  <c r="AH51" i="6" s="1"/>
  <c r="H36" i="17" a="1"/>
  <c r="H36" i="17" l="1"/>
  <c r="S19" i="6"/>
  <c r="AH20" i="6" s="1"/>
  <c r="Q34" i="17" a="1"/>
  <c r="Q34" i="17" l="1"/>
  <c r="S24" i="6"/>
  <c r="AH25" i="6" s="1"/>
  <c r="V34" i="17" a="1"/>
  <c r="V34" i="17" l="1"/>
  <c r="S26" i="6"/>
  <c r="AH27" i="6" s="1"/>
  <c r="X34" i="17" a="1"/>
  <c r="X34" i="17" l="1"/>
  <c r="S20" i="6"/>
  <c r="AH21" i="6" s="1"/>
  <c r="R34" i="17" a="1"/>
  <c r="R34" i="17" l="1"/>
  <c r="S35" i="6"/>
  <c r="AH36" i="6" s="1"/>
  <c r="AG34" i="17" a="1"/>
  <c r="AG34" i="17" l="1"/>
  <c r="S44" i="6"/>
  <c r="AH45" i="6" s="1"/>
  <c r="AP34" i="17" a="1"/>
  <c r="AP34" i="17" l="1"/>
  <c r="S39" i="6"/>
  <c r="AH40" i="6" s="1"/>
  <c r="AK34" i="17" a="1"/>
  <c r="AK34" i="17" l="1"/>
  <c r="S12" i="6"/>
  <c r="AH13" i="6" s="1"/>
  <c r="J34" i="17" a="1"/>
  <c r="J34" i="17" l="1"/>
  <c r="S47" i="6"/>
  <c r="AH48" i="6" s="1"/>
  <c r="E36" i="17" a="1"/>
  <c r="E36" i="17" l="1"/>
  <c r="S28" i="6"/>
  <c r="AH29" i="6" s="1"/>
  <c r="Z34" i="17" a="1"/>
  <c r="Z34" i="17" l="1"/>
  <c r="S45" i="6"/>
  <c r="AH46" i="6" s="1"/>
  <c r="AQ34" i="17" a="1"/>
  <c r="AQ34" i="17" l="1"/>
  <c r="S34" i="6"/>
  <c r="AH35" i="6" s="1"/>
  <c r="AF34" i="17" a="1"/>
  <c r="AF34" i="17" l="1"/>
  <c r="S17" i="6"/>
  <c r="AH18" i="6" s="1"/>
  <c r="O34" i="17" a="1"/>
  <c r="O34" i="17" l="1"/>
  <c r="S42" i="6"/>
  <c r="AH43" i="6" s="1"/>
  <c r="AN34" i="17" a="1"/>
  <c r="AN34" i="17" l="1"/>
  <c r="S9" i="6"/>
  <c r="AH10" i="6" s="1"/>
  <c r="G34" i="17" a="1"/>
  <c r="G34" i="17" l="1"/>
  <c r="S22" i="6"/>
  <c r="AH23" i="6" s="1"/>
  <c r="T34" i="17" a="1"/>
  <c r="T34" i="17" l="1"/>
  <c r="S48" i="6"/>
  <c r="AH49" i="6" s="1"/>
  <c r="F36" i="17" a="1"/>
  <c r="F36" i="17" l="1"/>
  <c r="S21" i="6"/>
  <c r="AH22" i="6" s="1"/>
  <c r="S34" i="17" a="1"/>
  <c r="S34" i="17" l="1"/>
  <c r="S54" i="6"/>
  <c r="AH55" i="6" s="1"/>
  <c r="L36" i="17" a="1"/>
  <c r="L36" i="17" l="1"/>
  <c r="S31" i="6"/>
  <c r="AH32" i="6" s="1"/>
  <c r="AC34" i="17" a="1"/>
  <c r="AC34" i="17" l="1"/>
  <c r="S32" i="6"/>
  <c r="AH33" i="6" s="1"/>
  <c r="AD34" i="17" a="1"/>
  <c r="AD34" i="17" l="1"/>
  <c r="S16" i="6"/>
  <c r="AH17" i="6" s="1"/>
  <c r="N34" i="17" a="1"/>
  <c r="N34" i="17" l="1"/>
  <c r="S23" i="6"/>
  <c r="AH24" i="6" s="1"/>
  <c r="U34" i="17" a="1"/>
  <c r="U34" i="17" l="1"/>
  <c r="S11" i="6"/>
  <c r="AH12" i="6" s="1"/>
  <c r="I34" i="17" a="1"/>
  <c r="I34" i="17" l="1"/>
  <c r="S55" i="6"/>
  <c r="AH56" i="6" s="1"/>
  <c r="M36" i="17" a="1"/>
  <c r="M36" i="17" l="1"/>
  <c r="S29" i="6"/>
  <c r="AH30" i="6" s="1"/>
  <c r="AA34" i="17" a="1"/>
  <c r="AA34" i="17" l="1"/>
  <c r="S25" i="6"/>
  <c r="AH26" i="6" s="1"/>
  <c r="W34" i="17" a="1"/>
  <c r="W34" i="17" l="1"/>
  <c r="S14" i="6"/>
  <c r="AH15" i="6" s="1"/>
  <c r="L34" i="17" a="1"/>
  <c r="L34" i="17" l="1"/>
  <c r="S41" i="6"/>
  <c r="AH42" i="6" s="1"/>
  <c r="AM34" i="17" a="1"/>
  <c r="AM34" i="17" l="1"/>
  <c r="S46" i="6"/>
  <c r="AH47" i="6" s="1"/>
  <c r="AR34" i="17" a="1"/>
  <c r="AR34" i="17" l="1"/>
  <c r="S43" i="6"/>
  <c r="AH44" i="6" s="1"/>
  <c r="AO34" i="17" a="1"/>
  <c r="AO34" i="17" l="1"/>
  <c r="S33" i="6"/>
  <c r="AH34" i="6" s="1"/>
  <c r="AE34" i="17" a="1"/>
  <c r="AE34" i="17" l="1"/>
  <c r="S8" i="6"/>
  <c r="AH9" i="6" s="1"/>
  <c r="F34" i="17" a="1"/>
  <c r="F34" i="17" l="1"/>
  <c r="S7" i="6"/>
  <c r="AH8" i="6" s="1"/>
  <c r="E34" i="17" a="1"/>
  <c r="E34" i="17" l="1"/>
  <c r="AQ9" i="6"/>
  <c r="AR9" i="6" s="1"/>
  <c r="AQ8" i="6"/>
  <c r="AQ10" i="6" s="1"/>
  <c r="AU6" i="6" l="1"/>
  <c r="AQ11" i="6"/>
  <c r="AR8" i="6"/>
  <c r="AR10" i="6" l="1"/>
  <c r="AR11" i="6"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<sst xmlns="http://schemas.openxmlformats.org/spreadsheetml/2006/main" count="1602" uniqueCount="482">
  <si>
    <t>Հարցաթերթիկի ներկայացման ամսաթիվը</t>
  </si>
  <si>
    <t>ԿԵՆՍԱԳՐԱԿԱՆ ՏՎՅԱԼՆԵՐ</t>
  </si>
  <si>
    <t>1)</t>
  </si>
  <si>
    <t>Անուն</t>
  </si>
  <si>
    <t>Ազգանուն</t>
  </si>
  <si>
    <t>Հայրանուն</t>
  </si>
  <si>
    <t>2)</t>
  </si>
  <si>
    <t>2.1)</t>
  </si>
  <si>
    <t>Եթե այո, ապա նշեք՝</t>
  </si>
  <si>
    <t>Անվան, ազգանվան փոփոխության պատճառը/փոփոխված անվան օգտագործման դադարեցման պատճառը</t>
  </si>
  <si>
    <t>3)</t>
  </si>
  <si>
    <t>Ծննդյան օր</t>
  </si>
  <si>
    <t>Ծննդյան ամիս</t>
  </si>
  <si>
    <t>Ծննդյան տարի</t>
  </si>
  <si>
    <t>4)</t>
  </si>
  <si>
    <t>Հանրային ծառայությունների համարանիշ</t>
  </si>
  <si>
    <t>Անձնագրի սերիա և համար</t>
  </si>
  <si>
    <t>Կենսաչափական անձնագրի սերիա և համար</t>
  </si>
  <si>
    <t>Նույնականացման քարտի համար</t>
  </si>
  <si>
    <t>5)</t>
  </si>
  <si>
    <t>Հաշվառման հասցե</t>
  </si>
  <si>
    <t>6)</t>
  </si>
  <si>
    <t>6.1)</t>
  </si>
  <si>
    <t>7)</t>
  </si>
  <si>
    <t>Բջջային հեռախոսահամար</t>
  </si>
  <si>
    <t>Քաղաքային հեռախոսահամար (եթե առկա է)</t>
  </si>
  <si>
    <t>8)</t>
  </si>
  <si>
    <t>Էլեկտրոնային փոստի հասցե</t>
  </si>
  <si>
    <t>9)</t>
  </si>
  <si>
    <t>Արդյոք վերջին 5 տարում ունեցե՞լ եք բնակության այլ հասցեներ</t>
  </si>
  <si>
    <t>9.1)</t>
  </si>
  <si>
    <t>Բնակվելու ժամանակահատվածի սկիզբ</t>
  </si>
  <si>
    <t>Բնակվելու ժամանակահատվածի ավարտ</t>
  </si>
  <si>
    <t>10)</t>
  </si>
  <si>
    <t>Քաղաքացիությունը</t>
  </si>
  <si>
    <t>11)</t>
  </si>
  <si>
    <t>11.1)</t>
  </si>
  <si>
    <t>12)</t>
  </si>
  <si>
    <t>12.1)</t>
  </si>
  <si>
    <t>13)</t>
  </si>
  <si>
    <t>13.1)</t>
  </si>
  <si>
    <t>14)</t>
  </si>
  <si>
    <t>14.1)</t>
  </si>
  <si>
    <t>15)</t>
  </si>
  <si>
    <t>15.1)</t>
  </si>
  <si>
    <t>16)</t>
  </si>
  <si>
    <t>17)</t>
  </si>
  <si>
    <t>18)</t>
  </si>
  <si>
    <t>Արդյոք առկա՞ են կոնկրետ գործունեությամբ զբաղվելու արտոնագրեր/հավաստագրեր</t>
  </si>
  <si>
    <t>18.1)</t>
  </si>
  <si>
    <t>Արտոնագրի/հավաստագրի անվանումը</t>
  </si>
  <si>
    <t>Արտոնագիր/հավաստագիր տրամադրող կառույցը</t>
  </si>
  <si>
    <t>Արտոնագրի/հավաստագրի տեսակը</t>
  </si>
  <si>
    <t>Գործողության դադարեցման կամ կասեցման պատճառը (եթե վերաբերելի է)</t>
  </si>
  <si>
    <t>19)</t>
  </si>
  <si>
    <t>19.1)</t>
  </si>
  <si>
    <t>Անունը, ազգանունը, հայրանունը</t>
  </si>
  <si>
    <t>Կազմակերպության անվանումը</t>
  </si>
  <si>
    <t>20)</t>
  </si>
  <si>
    <t>20.1)</t>
  </si>
  <si>
    <t>Օրը, ամիսը, տարին</t>
  </si>
  <si>
    <t>Լրացուցիչ տեղեկություններ</t>
  </si>
  <si>
    <t>Դպրոցական կրթություն</t>
  </si>
  <si>
    <t>Դպրոցի անվանումը</t>
  </si>
  <si>
    <t>Ստացած վկայականը</t>
  </si>
  <si>
    <t>Արդյոք ստացե՞լ եք նախնական (արհեստագործական) կամ միջին մասնագիտական կրթություն</t>
  </si>
  <si>
    <t>Կրթական հաստատության անվանումը</t>
  </si>
  <si>
    <t>Ստացած վկայականը (որակավորումը)</t>
  </si>
  <si>
    <t>Ավարտական աշխատանքի թեման (եթե առկա է)</t>
  </si>
  <si>
    <t>4.1)</t>
  </si>
  <si>
    <t>5.1)</t>
  </si>
  <si>
    <t>Ստացած վկայականը (կրթական աստիճանը)</t>
  </si>
  <si>
    <t>7.1)</t>
  </si>
  <si>
    <t>Կրթաթոշակի/դրամաշնորհի տեսակը/անվանումը</t>
  </si>
  <si>
    <t>Կրթաթոշակի/դրամաշնորհի չափը</t>
  </si>
  <si>
    <t>Տրամադրող կազմակերպությունը</t>
  </si>
  <si>
    <t>Կրթաթոշակը/դրամաշնորհը դադարեցնելու պատճառը (եթե վերաբերելի է)</t>
  </si>
  <si>
    <t>Մեկնաբանություններ</t>
  </si>
  <si>
    <t>Հաստատության անվանումը</t>
  </si>
  <si>
    <t>Զբաղեցրած պաշտոնը</t>
  </si>
  <si>
    <t>10.1)</t>
  </si>
  <si>
    <t>Խրախուսանքի տեսակը</t>
  </si>
  <si>
    <t>Հիմքը/առիթը</t>
  </si>
  <si>
    <t>Արդյոք վերջին 5 տարվա ընթացքում մասնագիտական այլ գործունեություն իրականացրե՞լ եք (ներառյալ` հասարակական և կամավորական աշխատանքը)</t>
  </si>
  <si>
    <t>Գործատուի անվանումը</t>
  </si>
  <si>
    <t>1.1)</t>
  </si>
  <si>
    <t>Հաստատության (կազմակերպության)  անվանումը</t>
  </si>
  <si>
    <t>Կարգապահական պատասխանատվության տեսակը</t>
  </si>
  <si>
    <t>Կարգապահական պատասխանատվության հիմքը</t>
  </si>
  <si>
    <t>Կարգապահական պատասխանատվության ենթարկված լինելու վերաբերյալ այլ տեղեկություններ</t>
  </si>
  <si>
    <t>Հանգամանքների ամբողջական նկարագրությունը</t>
  </si>
  <si>
    <t>Տեղեկություններ, եթե կարգապահական պատասխանատվության ենթարկելու վերաբերյալ որոշումը բողոքարկվել է և բողոքարկման հիմքը</t>
  </si>
  <si>
    <t>Վարչական պատասխանատվության տեսակը</t>
  </si>
  <si>
    <t>Վարչական պատասխանատվության հիմքը</t>
  </si>
  <si>
    <t>Վարչական պատասխանատվություն կիրառող մարմինը</t>
  </si>
  <si>
    <t>2.2)</t>
  </si>
  <si>
    <t>Վարչական պատասխանատվության ենթարկված լինելու վերաբերյալ այլ տեղեկություններ</t>
  </si>
  <si>
    <t>Տեղեկություներ, եթե վարչական պատասխանատվության ենթարկելու վերաբերյալ որոշումը բողոքարկվել է և բողոքարկման հիմքը</t>
  </si>
  <si>
    <t>3.1)</t>
  </si>
  <si>
    <t>ՀՀ քրեական օրենսգրքի՝ հիմք հանդիսացած հոդվածը</t>
  </si>
  <si>
    <t>3.2)</t>
  </si>
  <si>
    <t>Ձեր նկատմամբ երբևէ կայացվե՞լ է քրեական հետապնդում չիրականացնելու կամ քրեական հետապնդումը դադարեցնելու որոշում</t>
  </si>
  <si>
    <t>3.3)</t>
  </si>
  <si>
    <t>ՀՀ քրեական դատավարության օրենսգրքի՝ հիմք հանդիսացած հոդվածը</t>
  </si>
  <si>
    <t>Քրեական հետապնդում իրականացնող մարմինը</t>
  </si>
  <si>
    <t>Քրեական հետապնդման մարմնի կողմից կայացված որոշումը</t>
  </si>
  <si>
    <t>Արդյոք առկա՞ է դատվածություն</t>
  </si>
  <si>
    <t>Գործողության տեսակը</t>
  </si>
  <si>
    <t>Մանրամասների նկարագրություն</t>
  </si>
  <si>
    <t>Քրեական ենթամշակույթ կրող անձի հետ (օրինակ՝ օրենքով գող, քրեական հեղինակություն) ազգակցական կամ ընկերական կապի առկայության վերաբերյալ նշում</t>
  </si>
  <si>
    <t>Քրեական ենթամշակույթ կրող խմբավորման կամ անձի հետ անհատական հանդիպման վերաբերյալ նշում</t>
  </si>
  <si>
    <t>Քրեական ենթամշակույթ կրող խմբավորման կամ անձի հետ հեռախոսային կամ այլ հեռահար հաղորդակցություն ունենալու վերաբերյալ նշում</t>
  </si>
  <si>
    <t>Քրեական ենթամշակույթ կրող անձի հետ ազգակցական կամ ընկերական կապի առկայության վերաբերյալ նշում</t>
  </si>
  <si>
    <t>Քրեական ենթամշակույթ կրող խմբավորման կամ անձի հետ հեռախոսակցություն կամ այլ հեռահար հաղորդակցություն ունենալու վերաբերյալ նշում</t>
  </si>
  <si>
    <t>ՀԱՎԱՍՏՈՒՄ ԵՎ ԼԻԱԶՈՐՈՒՄ</t>
  </si>
  <si>
    <t>YesNo</t>
  </si>
  <si>
    <t>Այո</t>
  </si>
  <si>
    <t>Ոչ</t>
  </si>
  <si>
    <t>Oտագործելու Ժամանակահատվածի
սկիզբ</t>
  </si>
  <si>
    <t>Oտագործելու Ժամանակահատվածի ավարտ</t>
  </si>
  <si>
    <t>Համար</t>
  </si>
  <si>
    <t>Checkings</t>
  </si>
  <si>
    <t>ForCodes</t>
  </si>
  <si>
    <t>RowNum</t>
  </si>
  <si>
    <t xml:space="preserve">Արդյոք փաստացի բնակության հասցեն տարբերվու՞մ է հաշվառման հասցեից՝ </t>
  </si>
  <si>
    <t>Եթե այո, ապա նշեք՝ 
(խնդրում ենք թվարկել հակառակ ժամանակագրական հերթականությամբ)</t>
  </si>
  <si>
    <t>PersonalInfoQ2_1</t>
  </si>
  <si>
    <t>PersonalInfoQ9_1</t>
  </si>
  <si>
    <t>YesNoNA</t>
  </si>
  <si>
    <t>Վերաբերելի չէ</t>
  </si>
  <si>
    <t>Missing</t>
  </si>
  <si>
    <t>Mandatory</t>
  </si>
  <si>
    <t>Check</t>
  </si>
  <si>
    <t>Completeness</t>
  </si>
  <si>
    <t>5. ՔՐԵԱԿԱՆ ԵՆԹԱՄՇԱԿՈՒՅԹԻՆ ՀԱՐԵԼՈՒ ՀՆԱՐԱՎՈՐՈՒԹՅԱՆ ՎԵՐԱԲԵՐՅԱԼ ՏԵՂԵԿՈՒԹՅՈՒՆՆԵՐ</t>
  </si>
  <si>
    <t>6. ԳՈՒՅՔԱՅԻՆ ԴՐՈՒԹՅԱՆ ՎԵՐԱԲԵՐՅԱԼ ԱՄՓՈՓ ՏԵՂԵԿՈՒԹՅՈՒՆՆԵՐ</t>
  </si>
  <si>
    <t>1. ԿԵՆՍԱԳՐԱԿԱՆ ՏՎՅԱԼՆԵՐ</t>
  </si>
  <si>
    <t>2. ԿՐԹՈՒԹՅԱՆ, ԱՇԽԱՏԱՆՔԱՅԻՆ ՓՈՐՁԻ ՎԵՐԱԲԵՐՅԱԼ ՏԵՂԵԿՈՒԹՅՈՒՆՆԵՐ</t>
  </si>
  <si>
    <t>4. ՔՐԵԱԿԱՆ, ՎԱՐՉԱԿԱՆ ԿԱՄ ԿԱՐԳԱՊԱՀԱԿԱՆ ՊԱՏԱՍԽԱՆԱՏՎՈՒԹՅԱՆ ԵՆԹԱՐԿՎԱԾ ԼԻՆԵԼՈՒ ՎԵՐԱԲԵՐՅԱԼ ՏԵՂԵԿԱՏՎՈՒԹՅՈՒՆ</t>
  </si>
  <si>
    <t>Total</t>
  </si>
  <si>
    <t>Answered</t>
  </si>
  <si>
    <t>Pending</t>
  </si>
  <si>
    <t>ForCharts</t>
  </si>
  <si>
    <t>Q</t>
  </si>
  <si>
    <t>Սկիզբ (տարեթիվը)</t>
  </si>
  <si>
    <t>Ավարտ (տարեթիվը)</t>
  </si>
  <si>
    <t>EducWorkQ1</t>
  </si>
  <si>
    <t>Սկիզբ (օրը, ամիսը, տարին)</t>
  </si>
  <si>
    <t>Ավարտ (օրը, ամիսը, տարին)</t>
  </si>
  <si>
    <t>EducWorkQ2_1</t>
  </si>
  <si>
    <t>Բարձրագույն կրթություն</t>
  </si>
  <si>
    <t>EducWorkQ3</t>
  </si>
  <si>
    <t>EducWorkQ5_1</t>
  </si>
  <si>
    <t>Արդյոք ստացե՞լ եք հետբուհական կրթություն</t>
  </si>
  <si>
    <t>Սկիզբ (ամիսը, տարին)</t>
  </si>
  <si>
    <t>Ավարտ (ամիսը, տարին)</t>
  </si>
  <si>
    <t>EducWorkQ7_1</t>
  </si>
  <si>
    <t>0)</t>
  </si>
  <si>
    <t>Missing/NotMandatory</t>
  </si>
  <si>
    <t>Չլրացված պարտադիր դաշտ</t>
  </si>
  <si>
    <t>Չլրացված ոչ պարտադիր դաշտ</t>
  </si>
  <si>
    <t>Լրացված դաշտ</t>
  </si>
  <si>
    <t>Պաշտոնավարման ժամկետի սկիզբ (օրը, ամիսը, տարին)</t>
  </si>
  <si>
    <t>Պաշտոնավարման ժամկետի ավարտ (օրը, ամիսը, տարին)</t>
  </si>
  <si>
    <t>RelationList1</t>
  </si>
  <si>
    <t>1.2)</t>
  </si>
  <si>
    <t>Բողոքարկման արդյունքում կայացված ուժի մեջ մտած և վերջնական որոշումը (գործի համարը) (եթե վերաբերելի է)</t>
  </si>
  <si>
    <t>ChargesQ1_1</t>
  </si>
  <si>
    <t>ChargesQ1_2</t>
  </si>
  <si>
    <t>Եթե այո, ապա նշեք՝
(տեղեկատվությունն անհրաժեշտ է ներկայացնել Վարչական իրավախախտումների վերաբերյալ օրենսգրքի իրավակարգավորումների համատեքստում) 
(անհրաժեշտ է նշել ճանապարհային երթևեկության կանոնների և ավտոկայանատեղիների տեղական տուրքի վճարումների խախտման դեպքերով վերջին 1 տարվա տվյալները)</t>
  </si>
  <si>
    <t>Բողոքարկման արդյունքում կայացված՝ ուժի մեջ մտած և վերջնական որոշումը (գործի համարը) (եթե վերաբերելի է)</t>
  </si>
  <si>
    <t>Բողոքարկման կողմը (եթե վերաբերելի է)</t>
  </si>
  <si>
    <t>ChargesQ2_1</t>
  </si>
  <si>
    <t>ChargesQ2_2</t>
  </si>
  <si>
    <t>Քրեական գործի սկիզբ (օրը, ամիսը, տարին)</t>
  </si>
  <si>
    <t>Դատական ակտի տեսակը (գործի համարը, պատժատեսակ)</t>
  </si>
  <si>
    <t>ChargesQ3_1</t>
  </si>
  <si>
    <t>Քրեական գործի սկիզբը (օրը, ամիսը, տարին)</t>
  </si>
  <si>
    <t>Քրեական գործի ավարտը (օրը, ամիսը, տարին)</t>
  </si>
  <si>
    <t>ChargesQ3_3</t>
  </si>
  <si>
    <t>ForChecking!</t>
  </si>
  <si>
    <t>ForPDFFooter</t>
  </si>
  <si>
    <t>FINAL WORDING</t>
  </si>
  <si>
    <t>ForExtractChecking</t>
  </si>
  <si>
    <t>Ոչ բոլոր պարտադիր դաշտերն են լրացված։</t>
  </si>
  <si>
    <t>Անցնե՞լ մանրամասն հաշվետվության էջ։</t>
  </si>
  <si>
    <t>WordingForMissingInfo</t>
  </si>
  <si>
    <t>EducWorkQ6_1</t>
  </si>
  <si>
    <t>Ամսաթիվ</t>
  </si>
  <si>
    <t>Արդյոք ստացե՞լ եք անվանական կրթաթոշակներ և կրթական դրամաշնորհներ</t>
  </si>
  <si>
    <t>Կապը  թեկնածուի հետ</t>
  </si>
  <si>
    <t>Ծննդյան օրը, ամիսը, տարին</t>
  </si>
  <si>
    <t>Հաշվառման հասցեն</t>
  </si>
  <si>
    <t>Բնակության հասցեն</t>
  </si>
  <si>
    <t>Պաշտոնը (աշխատանքային գործունեությունը)</t>
  </si>
  <si>
    <t>PropertyQ1_1</t>
  </si>
  <si>
    <t>PropertyQ2_1</t>
  </si>
  <si>
    <t>PropertyQ3_1</t>
  </si>
  <si>
    <t>4.2)</t>
  </si>
  <si>
    <t>Արդյոք Դուք կամ Ձեր ընտանիքի անդամները հանդիսանու՞մ եք (են) անշարժ գույքի սեփականատեր</t>
  </si>
  <si>
    <t>Սեփականատիրոջ անունը, ազգանունը, հայրանունը</t>
  </si>
  <si>
    <t>Առկա անշարժ գույքի տեսակը</t>
  </si>
  <si>
    <t>Սեփականության իրավունքի տեսակը (միանձնյա, համատեղ, բաժնային)</t>
  </si>
  <si>
    <t>Գտնվելու վայրի հասցեն</t>
  </si>
  <si>
    <t>Անշարժ գույքի հաշվառման համարը</t>
  </si>
  <si>
    <t>Անշարժ գույքի մակերեսը</t>
  </si>
  <si>
    <t>Անշարժ գույքը ձեռք բերելու օրը, ամիսը, տարին</t>
  </si>
  <si>
    <t>PropertyList1</t>
  </si>
  <si>
    <t>5.2)</t>
  </si>
  <si>
    <t>PropertyQ4_1</t>
  </si>
  <si>
    <t>PropertyQ5_1</t>
  </si>
  <si>
    <t>Փաստացի տիրապետվող անշարժ գույքի տեսակը</t>
  </si>
  <si>
    <t>6.2)</t>
  </si>
  <si>
    <t>Մակնիշը, սերիան</t>
  </si>
  <si>
    <t xml:space="preserve">Թողարկման տարին  </t>
  </si>
  <si>
    <t>Նույնականացման համարը</t>
  </si>
  <si>
    <t>Տրանսպորտային միջոցի  ձեռքբերման օրը, ամիսը, տարին</t>
  </si>
  <si>
    <t>Տրանսպորտային միջոցի ձեռքբերման եղանակը</t>
  </si>
  <si>
    <t>PropertyQ6_1</t>
  </si>
  <si>
    <t>7.2)</t>
  </si>
  <si>
    <t>PropertyQ7_1</t>
  </si>
  <si>
    <t>8.1)</t>
  </si>
  <si>
    <t>Ընկերության լրիվ անվանումը</t>
  </si>
  <si>
    <t>Բաժնային արժեթղթի կամ այլ ներդրման տեսակը </t>
  </si>
  <si>
    <t>Ձեռքբերման ամսաթիվը</t>
  </si>
  <si>
    <t>Ձեռքբերման եղանակը</t>
  </si>
  <si>
    <t>Գործարքի մյուս կողմի անվանումը կամ անունը, ազգանունը, հայրանունը, հասցեն </t>
  </si>
  <si>
    <t>Առկա բաժնային արժեթղթի կամ այլ ներդրման</t>
  </si>
  <si>
    <t>Արժեքը (գինը)</t>
  </si>
  <si>
    <t>Արժույթը</t>
  </si>
  <si>
    <t>Բաժնեմասնակցության %-ը</t>
  </si>
  <si>
    <t>PropertyQ8_1</t>
  </si>
  <si>
    <t>9.2)</t>
  </si>
  <si>
    <t>PropertyQ9_1</t>
  </si>
  <si>
    <t>Փոխատուի անունը, ազգանունը, հայրանունը</t>
  </si>
  <si>
    <t>Պարտապանի անվանումը կամ անունը, ազգանունը, հայրանունը</t>
  </si>
  <si>
    <t>Պարտապանի հասցեն</t>
  </si>
  <si>
    <t>PropertyQ10_1</t>
  </si>
  <si>
    <t>11.2)</t>
  </si>
  <si>
    <t>PropertyQ11_1</t>
  </si>
  <si>
    <t>Արդյոք Դուք կամ Ձեր ընտանիքի անդամներն ունե՞ք (ունե՞ն) բանկային ավանդներ</t>
  </si>
  <si>
    <t>Ավանդատուի անունը, ազգանունը, հայրանունը</t>
  </si>
  <si>
    <t>Բանկի անվանումը</t>
  </si>
  <si>
    <t>Բանկի հասցեն (օտարերկրյա բանկի դեպքում)</t>
  </si>
  <si>
    <t>Տվյալ բանկում առկա ավանդի</t>
  </si>
  <si>
    <t>PropertyQ12_1</t>
  </si>
  <si>
    <t>PropertyQ13_1</t>
  </si>
  <si>
    <t>14.2)</t>
  </si>
  <si>
    <t>Արդյոք Դուք կամ Ձեր ընտանիքի անդամներն ունե՞ք (ունե՞ն) չորս միլիոն դրամից կամ դրան համարժեք արտարժույթից ավելի արժեք ունեցող գույք (թանկարժեք գույք)</t>
  </si>
  <si>
    <t>Առկա թանկարժեք գույքի տեսակը</t>
  </si>
  <si>
    <t>Թանկարժեք գույքի նկարագրությունը</t>
  </si>
  <si>
    <t xml:space="preserve">Թանկարժեք գույքի ձեռքբերման տարին </t>
  </si>
  <si>
    <t>Թանկարժեք գույքի ձեռքբերման եղանակը</t>
  </si>
  <si>
    <t xml:space="preserve">Արժույթը </t>
  </si>
  <si>
    <t>Ձեռքբերման արժեքը (գինը)</t>
  </si>
  <si>
    <t>PropertyQ14_1</t>
  </si>
  <si>
    <t>PropertyQ15_1</t>
  </si>
  <si>
    <t>16.1)</t>
  </si>
  <si>
    <t>Առկա կանխիկ դրամի</t>
  </si>
  <si>
    <t>Գումարը</t>
  </si>
  <si>
    <t>Ծագման աղբյուրը</t>
  </si>
  <si>
    <t>PropertyQ16_1</t>
  </si>
  <si>
    <t>17.1)</t>
  </si>
  <si>
    <t>17.2)</t>
  </si>
  <si>
    <t>PropertyQ17_1</t>
  </si>
  <si>
    <t>Արդյոք Դուք կամ Ձեր ընտանիքի անդամներն ունե՞ք (ունե՞ն) բանկային հաշիվների մնացորդներ (բացառությամբ ավանդների)</t>
  </si>
  <si>
    <t>18.2)</t>
  </si>
  <si>
    <t>Առկա դրամական միջոց</t>
  </si>
  <si>
    <t>PropertyQ18_1</t>
  </si>
  <si>
    <t>PropertyQ19_1</t>
  </si>
  <si>
    <t>20.2)</t>
  </si>
  <si>
    <t>Արդյոք Ձեր կամ Ձեր ընտանիքի անդամների մոտ առկա՞ են էլեկտրոնային հաշիվներ և կրիպտոարժույթ</t>
  </si>
  <si>
    <t>Առկա դրամական միջոցի</t>
  </si>
  <si>
    <t>Տեսակը</t>
  </si>
  <si>
    <t>PropertyQ20_1</t>
  </si>
  <si>
    <t xml:space="preserve">Եկամուտ ստացող անձի անունը, ազգանունը, հայրանունը </t>
  </si>
  <si>
    <t>Եկամտի տեսակը</t>
  </si>
  <si>
    <t>Եկամուտ վճարող կազմակերպության անվանումը կամ ֆիզիկական անձի անունը, ազգանունը և հայրանունը</t>
  </si>
  <si>
    <t>Եկամուտ վճարողի հասցեն</t>
  </si>
  <si>
    <t>Բնամթերային ձևով ստացված եկամուտը (դրան համարժեք ՀՀ դրամ)</t>
  </si>
  <si>
    <t>Ստացված եկամտի Գումարը</t>
  </si>
  <si>
    <t>Ստացված եկամտի Արժույթը</t>
  </si>
  <si>
    <t>MonthList</t>
  </si>
  <si>
    <t>Հունվար</t>
  </si>
  <si>
    <t>Փետրվար</t>
  </si>
  <si>
    <t>Մարտ</t>
  </si>
  <si>
    <t>Ապրիլ</t>
  </si>
  <si>
    <t>Մայիս</t>
  </si>
  <si>
    <t>Հունիս</t>
  </si>
  <si>
    <t>Հուլիս</t>
  </si>
  <si>
    <t>Օգոստոս</t>
  </si>
  <si>
    <t>Սեպտեմբեր</t>
  </si>
  <si>
    <t>Հոկտեմբեր</t>
  </si>
  <si>
    <t>Նոյեմբեր</t>
  </si>
  <si>
    <t>Դեկտեմբեր</t>
  </si>
  <si>
    <t>Աշխատանքը դադարեցնելու պատճառը (եթե առկա է)</t>
  </si>
  <si>
    <t>Տարեթիվը</t>
  </si>
  <si>
    <t>PropertyList1_1</t>
  </si>
  <si>
    <t>Ամուսին</t>
  </si>
  <si>
    <t>Ծնող</t>
  </si>
  <si>
    <t>Զավակ</t>
  </si>
  <si>
    <t>Եղբայր</t>
  </si>
  <si>
    <t>Քույր</t>
  </si>
  <si>
    <t>Ամուսնու ծնող</t>
  </si>
  <si>
    <t>Հողամաս</t>
  </si>
  <si>
    <t>Ընդերքի մաս</t>
  </si>
  <si>
    <t>Մեկուսի ջրքյին օբյեկտ</t>
  </si>
  <si>
    <t>Անտառ</t>
  </si>
  <si>
    <t>Բազմամյա տնկի</t>
  </si>
  <si>
    <t>Բնակելի տուն</t>
  </si>
  <si>
    <t>Բնակարան</t>
  </si>
  <si>
    <t>Ամառանոց</t>
  </si>
  <si>
    <t>Շենքում ոչ բնակելի տարածք</t>
  </si>
  <si>
    <t>Ավտոտնակ</t>
  </si>
  <si>
    <t>Հասարակական նշանակության շինություն</t>
  </si>
  <si>
    <t>Արտադրական նշանակության շինություն</t>
  </si>
  <si>
    <t>Անավարտ շինություն</t>
  </si>
  <si>
    <t>Պետական գրանցում չստացած շինություն</t>
  </si>
  <si>
    <t>Հողին ամրակալված այլ անշարժ գույք</t>
  </si>
  <si>
    <t>Ավտոկայանատեղի</t>
  </si>
  <si>
    <t>PropertyList4_1_2</t>
  </si>
  <si>
    <t>PropertyList4_1_1</t>
  </si>
  <si>
    <t>PropertyList4_1_3</t>
  </si>
  <si>
    <t>Գնում</t>
  </si>
  <si>
    <t>Նվիրատվություն</t>
  </si>
  <si>
    <t>Ժառանգություն</t>
  </si>
  <si>
    <t>Այլ</t>
  </si>
  <si>
    <t>PropertyList5_1</t>
  </si>
  <si>
    <t>Մարդատար</t>
  </si>
  <si>
    <t>PropertyList6_1_1</t>
  </si>
  <si>
    <t>Բեռնատար</t>
  </si>
  <si>
    <t>Մոտոցիկլ</t>
  </si>
  <si>
    <t>Դեպոզիտար ստացական</t>
  </si>
  <si>
    <t>Պարտատոմսեր</t>
  </si>
  <si>
    <t>Վճարային արժեթղթեր</t>
  </si>
  <si>
    <t>Բաժմետոմսեր</t>
  </si>
  <si>
    <t>Բաժնեմասեր</t>
  </si>
  <si>
    <t>PropertyList8_1</t>
  </si>
  <si>
    <t>Արդյոք Դուք կամ Ձեր ընտանիքի անդամներն ունե՞ք (ունե՞ն) կանխիկ դրամ</t>
  </si>
  <si>
    <t>Մինչև 1 մլն ՀՀ դրամ</t>
  </si>
  <si>
    <t>1 մլն-ից մինչև 2 մլն ՀՀ դրամ</t>
  </si>
  <si>
    <t>2 մլն-ից մինչև 5 մլն ՀՀ դրամ</t>
  </si>
  <si>
    <t>5 մլն և ավել</t>
  </si>
  <si>
    <t>PropertyList23_1</t>
  </si>
  <si>
    <t>ForNamesList</t>
  </si>
  <si>
    <t>rows</t>
  </si>
  <si>
    <t>Number</t>
  </si>
  <si>
    <t>columns</t>
  </si>
  <si>
    <t>Name</t>
  </si>
  <si>
    <t xml:space="preserve">Արդյոք օգտագործե՞լ եք այլ անուն, ազգանուն՝ </t>
  </si>
  <si>
    <t>Օգտագործված անունը,ազգանունը</t>
  </si>
  <si>
    <t>Եթե այո, ապա նշեք փաստացի բնակության հասցեն՝</t>
  </si>
  <si>
    <t>Գործողության սկիզբը
(օրը, ամիսը, տարին)</t>
  </si>
  <si>
    <t>Գործողության ավարտը
(օրը, ամիսը, տարին)</t>
  </si>
  <si>
    <t>Արդյոք առկա՞ է աշխատանքային փորձառություն և մասնագիտական գործունեություն
(թվարկեք  Ձեր  զբաղեցրած պաշտոնները՝ ներառյալ նույն հաստատությունում պաշտոնի փոփոխությունները)
(խնդրում ենք թվարկել հակառակ ժամանակագրական հերթականությամբ)</t>
  </si>
  <si>
    <t>Արդյոք առկա՞ են աշխատանքային խրախուսանքներ, պարգևներ, մրցանակներ</t>
  </si>
  <si>
    <t>EducWorkQ4_1</t>
  </si>
  <si>
    <t>EducWorkQ8_1</t>
  </si>
  <si>
    <t>EducWorkQ9_1</t>
  </si>
  <si>
    <t>RelationQ1_1</t>
  </si>
  <si>
    <t>Սկիզբը (օրը, ամիսը, տարին)</t>
  </si>
  <si>
    <t>Ավարտը (օրը, ամիսը, տարին)</t>
  </si>
  <si>
    <t xml:space="preserve">Արդյոք առկա՞ է  Ձեր  կամ «Հանրային ծառայության մասին» օրենքի իմաստով Ձեր ընտանիքի անդամի անդամակցություն կուսակցություններին և ներկայացվածություն դրանց կառավարման, վարչական կամ վերահսկողական մարմիններում (վերջին 3 տարիների ընթացքում) </t>
  </si>
  <si>
    <t>Կուսակցության անվանումը</t>
  </si>
  <si>
    <t>Կուսակցությունում անձի կարգավիճակը</t>
  </si>
  <si>
    <t>Կուսակցությունից դուրս գալու պատճառը (եթե վերաբերելի է)</t>
  </si>
  <si>
    <t>RelationQ2_1</t>
  </si>
  <si>
    <t>RelationQ3_1</t>
  </si>
  <si>
    <t>Արդյոք Դուք օգտագործում ե՞ք կամ վերջին 3 տարիների ընթացքում օգտագործել ե՞ք սոցիալական ցանցերի օգտահաշիվներ</t>
  </si>
  <si>
    <t xml:space="preserve">Սոցիալական ցանցի անվանումը </t>
  </si>
  <si>
    <t>Օգտատիրոջ հղումը</t>
  </si>
  <si>
    <t>Օգտահաշվի դադարեցման դեպքում՝ պատճառը</t>
  </si>
  <si>
    <t>Արդյո՞ք վերջին 10 տարիների ընթացքում կարգապահական պատասխանատվության ենթարկվել եք</t>
  </si>
  <si>
    <t>Արդյո՞ք վերջին 5 տարվա ընթացքում վարչական պատասխանատվության ենթարկվել եք
(ճանապարհային երթևեկության կանոնների և ավտոկայանատեղիների տեղական տուրքի վճարումների խախտման դեպքերով անհրաժեշտ է նշել վերջին 1 տարվա տվյալները)</t>
  </si>
  <si>
    <t xml:space="preserve">Եթե այո, ապա նշեք՝
(տեղեկատվությունն անհրաժեշտ է ներկայացնել Վարչական իրավախախտումների վերաբերյալ օրենսգրքի իրավակարգավորումների համատեքստում) </t>
  </si>
  <si>
    <t>Արդյո՞ք քրեական պատասխանատվության ենթարկվել եք</t>
  </si>
  <si>
    <t>Դատական ակտի տեսակը և պատժատեսակը (գործի համարը)</t>
  </si>
  <si>
    <t>Քրեական գործի (վարույթի) սկիզբը 
(օրը, ամիսը, տարին)</t>
  </si>
  <si>
    <t>Քրեական գործի (վարույթի) ավարտը
(օրը, ամիսը, տարին)</t>
  </si>
  <si>
    <t>Դատական գործի համարը</t>
  </si>
  <si>
    <t>Պատժի տեսակը</t>
  </si>
  <si>
    <t>Քրեական օրենսգրքի հոդվածը</t>
  </si>
  <si>
    <t>Պատժի չափը</t>
  </si>
  <si>
    <t>Դատական ակտի օրը, ամիսը, տարին</t>
  </si>
  <si>
    <t>ChargesQ4_1</t>
  </si>
  <si>
    <t>Արդյո՞ք դատվածությունը հանված (վերացված)/մարված է</t>
  </si>
  <si>
    <t>Կողմի կարգավիճակը</t>
  </si>
  <si>
    <t>Քաղաքացիական գործի համարը</t>
  </si>
  <si>
    <t>Պահանջը</t>
  </si>
  <si>
    <t>Քրեական օրենսգրքի հիմքը</t>
  </si>
  <si>
    <t>ChargesQ5_1</t>
  </si>
  <si>
    <t>Արդյո՞ք քաղաքացիական գործի շրջանակներում վերջին 5 տարվա ընթացքում հանդես եկել եք որպես հայցվոր կամ պատասխանող</t>
  </si>
  <si>
    <t>Դատական ակտի բնույթը (հակիրճ նկարագրություն)</t>
  </si>
  <si>
    <t>ChargesQ6_1</t>
  </si>
  <si>
    <t>Երբևէ, որևէ կերպ առնչվե՞լ եք քրեական ենթամշակույթ կրող խմբավորման, կամ անձի հետ</t>
  </si>
  <si>
    <t xml:space="preserve">Քրեական ենթամշակույթ կրող խմբավորման կամ անձի հետ անձնական, աշխատանքային կամ  այլ կապ ունենալու վերաբերյալ նշում </t>
  </si>
  <si>
    <t xml:space="preserve">Արդյոք տեղյա՞կ եք, որ Ձեր ընտանիքի որևէ անդամ երբևէ, որևէ կերպ առնչվել է քրեական ենթամշակույթ կրող խմբավորման, կամ անձի հետ </t>
  </si>
  <si>
    <t xml:space="preserve">Քրեական ենթամշակույթ կրող խմբավորման կամ անձի հետ անձնական, աշխատանքային կամ   այլ կապ ունենալու վերաբերյալ նշում </t>
  </si>
  <si>
    <t>Ունե՞ք ընտանիքի անդամներ (ընտանիքի կազմի մեջ մտնող անձինք)</t>
  </si>
  <si>
    <t>Սեփականատիրոջ բաժինը</t>
  </si>
  <si>
    <t>Արդյոք առկա՞ է Ձեր կամ Ձեր ընտանիքի անդամների հարցաթերթիկի լրացման օրվան նախորդող ամսվա վերջին օրվանից սկսված 1 տարվա ընթացքում 90 օր և ավելի փաստացի տիրապետվող անշարժ գույք կամ Ձեր կամ Ձեր ընտանիքի անդամների անունից, օգտին կամ հաշվին ձեռք բերված, երրորդ անձին սեփականության իրավունքով պատկանող անշարժ գույք, կամ անշարժ գույք, որից փաստացի օգուտ եք ստանում կամ այն տնօրինում եք Դուք կամ Ձեր ընտանիքի անդամները</t>
  </si>
  <si>
    <t xml:space="preserve">Տնօրինողի անունը, ազգանունը, հայրանունը	</t>
  </si>
  <si>
    <t>Սեփականատիրոջ հետ առկա կապի բնույթը</t>
  </si>
  <si>
    <t>Տնօրինողի անունը, ազգանունը, հայրանունը</t>
  </si>
  <si>
    <t xml:space="preserve">Թողարկման տարին  </t>
  </si>
  <si>
    <t>Արդյոք Դուք կամ Ձեր ընտանիքի անդամները հանդիսանու՞մ եք (են) բաժնային արժեթղթերի կամ այլ ներդրումների սեփականատեր</t>
  </si>
  <si>
    <t>Արդյոք առկա՞ են Ձեր կամ Ձեր ընտանիքի անդամների անունից, օգտին կամ հաշվին ձեռք բերված, երրորդ անձին սեփականության իրավունքով պատկանող բաժնային արժեթղթեր և այլ ներդրումներ կամ բաժնային արժեթղթեր և այլ ներդրումներ, որից փաստացի օգուտ եք ստանում կամ այն տնօրինում եք Դուք կամ Ձեր ընտանիքի անդամները</t>
  </si>
  <si>
    <t xml:space="preserve">Բաժնային արժեթղթի կամ այլ ներդրման տեսակը </t>
  </si>
  <si>
    <t>Ձեռքբերման եղանակը </t>
  </si>
  <si>
    <t xml:space="preserve">Բաժնային արժեթղթերի և այլ ներդրումների սեփականատիրոջ անվանումը կամ անունը, ազգանունը, հայրանունը </t>
  </si>
  <si>
    <t xml:space="preserve">Արդյոք Դուք կամ Ձեր ընտանիքի անդամներն ունե՞ք (ունե՞ն) հանձնված փոխառություններ </t>
  </si>
  <si>
    <t>Տրված փոխառության</t>
  </si>
  <si>
    <t>Տոկոսադրույքը</t>
  </si>
  <si>
    <t xml:space="preserve">Արդյոք առկա՞ են Ձեր կամ Ձեր ընտանիքի անդամների անունից, օգտին կամ հաշվին ձեռք բերված, երրորդ անձի հանձնված և վերադարձված փոխառություններ, որից փաստացի օգուտ եք ստանում կամ տնօրինում եք Դուք կամ Ձեր ընտանիքի անդամները </t>
  </si>
  <si>
    <t>Տնօրինողի և երրորդ անձի միջև առկա կապի բնույթը</t>
  </si>
  <si>
    <t>Արդյոք առկա՞ են Ձեր կամ Ձեր ընտանիքի անդամների անունից, օգտին կամ հաշվին ձեռք բերված, երրորդ անձի բանկային ավանդներ, որից փաստացի օգուտ եք ստանում կամ տնօրինում եք Դուք կամ Ձեր ընտանիքի անդամները</t>
  </si>
  <si>
    <t>Երրորդ անձի անվանումը կամ անունը, ազգանունը, հայրանունը</t>
  </si>
  <si>
    <t>Արդյոք առկա՞ է Ձեր կամ Ձեր ընտանիքի անդամների հարցաթերթիկի լրացման օրվան նախորդող ամսվա վերջին օրվանից սկսված 1 տարվա ընթացքում 90 օր և ավելի փաստացի տիրապետվող չորս միլիոն դրամից կամ դրան համարժեք արտարժույթից ավելի արժեք ունեցող գույք (թանկարժեք գույք) կամ է Ձեր կամ Ձեր ընտանիքի անդամների անունից, օգտին կամ հաշվին ձեռք բերված, երրորդ անձին սեփականության իրավունքով պատկանող թանկարժեք գույք, կամ թանկարժեք գույք, որից փաստացի օգուտ է ստանում կամ այդ գույքը տնօրինում եք Դուք կամ Ձեր ընտանիքի անդամները</t>
  </si>
  <si>
    <t>Ձեռքբերման արժեքը
(գինը)</t>
  </si>
  <si>
    <t>Գույքի սեփականատիրոջ անվանումը կամ անունը, ազգանունը, հայրանունը</t>
  </si>
  <si>
    <t>Տնօրինողի և սեփականատիրոջ միջև առկա կապի բնույթը</t>
  </si>
  <si>
    <t>Գումարը (չափը)</t>
  </si>
  <si>
    <t>Արդյոք առկա՞ են Ձեր կամ Ձեր ընտանիքի անդամների անունից, օգտին կամ հաշվին ձեռք բերված, երրորդ անձին պատկանող կանխիկ դրամ, կամ կանխիկ դրամ, որից փաստացի օգուտ եք ստանում կամ այն տնօրինում եք Դուք կամ Ձեր ընտանիքի անդամները</t>
  </si>
  <si>
    <t>Արդյոք առկա՞ են Ձեր կամ Ձեր ընտանիքի անդամների անունից, օգտին կամ հաշվին ձեռք բերված, երրորդ անձին պատկանող բանկային հաշիվների մնացորդներ (բացառությամբ ավանդների), կամ այն բանկային հաշիվների մնացորդները (բացառությամբ ավանդների), որից փաստացի օգուտ եք ստանում կամ այն տնօրինում եք Դուք կամ Ձեր ընտանիքի անդամները</t>
  </si>
  <si>
    <t>Բանկային հաշիվների մնացորդների սեփականատիրոջ անվանումը կամ անունը, ազգանունը, հայրանունը</t>
  </si>
  <si>
    <t xml:space="preserve">Արդյոք առկա՞ են Ձեր կամ Ձեր ընտանիքի անդամների անունից, օգտին կամ հաշվին ձեռք բերված, երրորդ անձին պատկանող էլեկտրոնային հաշիվներ և կրիպտոարժույթ, կամ էլեկտրոնային հաշիվներ և կրիպտոարժույթ, որից փաստացի օգուտ եք ստանում կամ այն տնօրինում եք Դուք կամ Ձեր ընտանիքի անդամները </t>
  </si>
  <si>
    <t>Էլեկտրոնային հաշիվների և կրիպտոարժույթի սեփականատիրոջ անվանումը կամ անունը, ազգանունը, հայրանունը</t>
  </si>
  <si>
    <t>Արդյոք Դուք կամ Ձեր ընտանիքի անդամները վերջին երեք տարիներին ստացե՞լ եք եկամուտներ</t>
  </si>
  <si>
    <t xml:space="preserve">(1)	Կենսագրական այլ տեղեկատվության կամավոր բացահայտում
Տրամադրեք Ձեր, ինչպես նաև Ձեր անձնական, ընտանեկան, սոցիալական, մասնագիտական կյանքին առնչվող ցանկացած այլ փաստեր, որոնք կցանկանայիք, որ Կոռուպցիայի կանխարգելման հանձնաժողովի (այսուհետ՝ Հանձնաժողով) կողմից հաշվի առնվի՝ բարեվարքության վերաբերյալ եզրակացություն ներկայացնելիս։ </t>
  </si>
  <si>
    <t>Արդյոք Դուք կամ Ձեր ընտանիքի անդամները հանդիսանու՞մ եք (են) տրանսպորտային միջոցի սեփականատեր</t>
  </si>
  <si>
    <t>Արդյոք առկա՞ է Ձեր կամ Ձեր ընտանիքի անդամների հարցաթերթիկի լրացման օրվան նախորդող ամսվա վերջին օրվանից սկսված 1 տարվա ընթացքում 90 օր և ավելի փաստացի տիրապետվող տրանսպորտային միջոց կամ Ձեր կամ Ձեր ընտանիքի անդամների անունից, օգտին կամ հաշվին ձեռք բերված, երրորդ անձին սեփականության իրավունքով պատկանող տրանսպորտային միջոց, կամ տրանսպորտային միջոց, որից փաստացի օգուտ եք ստանում կամ այն տնօրինում եք Դուք կամ Ձեր ընտանիքի անդամները</t>
  </si>
  <si>
    <t>մարզ</t>
  </si>
  <si>
    <t>քաղաք</t>
  </si>
  <si>
    <t>փողոց</t>
  </si>
  <si>
    <t>շենք</t>
  </si>
  <si>
    <t>բնակարան</t>
  </si>
  <si>
    <t>Ամուսնու զավակ</t>
  </si>
  <si>
    <t>Ամուսնու եղբայր</t>
  </si>
  <si>
    <t>Ամուսնու քույր</t>
  </si>
  <si>
    <t>Ձեռքբերման գինը (արժեքը)</t>
  </si>
  <si>
    <t>Ձեռքբերման արժույթը</t>
  </si>
  <si>
    <t>AMD</t>
  </si>
  <si>
    <t>USD</t>
  </si>
  <si>
    <t>EUR</t>
  </si>
  <si>
    <t>RUR</t>
  </si>
  <si>
    <t>PropertyListCur</t>
  </si>
  <si>
    <t>Անձը հաստատող փաստաթուղթ</t>
  </si>
  <si>
    <t>Մարզ</t>
  </si>
  <si>
    <t>Քաղաք</t>
  </si>
  <si>
    <t>Փողոց</t>
  </si>
  <si>
    <t>Շենք</t>
  </si>
  <si>
    <t>Անշարժ գույքի ձեռքբերման  եղանակը</t>
  </si>
  <si>
    <t>Առկա տրանսպորտային միջոցի  տեսակը</t>
  </si>
  <si>
    <t>ԹԵԿՆԱԾՈՒԻ ԲԱՐԵՎԱՐՔՈՒԹՅԱՆ ՎԵՐԱԲԵՐՅԱԼ ՀԱՐՑԱԹԵՐԹԻԿ</t>
  </si>
  <si>
    <t>1. ԹԵԿՆԱԾՈՒԻ ԿԵՆՍԱԳՐԱԿԱՆ ՏՎՅԱԼՆԵՐ</t>
  </si>
  <si>
    <t>2. ԹԵԿՆԱԾՈՒԻ ԿՐԹՈՒԹՅԱՆ, ԱՇԽԱՏԱՆՔԱՅԻՆ ՓՈՐՁԻ՝ ՆԵՐԱՌՅԱԼ ՈՒՍՈՒՄՆԱԿԱՆ ՀԱՍՏԱՏՈՒԹՅՈՒՆՆԵՐԻ ԵՎ ԳՈՐԾԱՏՈՒՆԵՐԻ ԱՆՎԱՆՈՒՄՆԵՐԻ, ԶԲԱՂԵՑՐԱԾ ՊԱՇՏՈՆԻ (ՊԱՇՏՈՆՆԵՐԻ) ՎԵՐԱԲԵՐՅԱԼ ՏԵՂԵԿՈՒԹՅՈՒՆՆԵՐ</t>
  </si>
  <si>
    <t>3. ԹԵԿՆԱԾՈՒԻ՝  ՇԱՀԵՐԻ ՎԵՐԱԲԵՐՅԱԼ ՏԵՂԵԿՈՒԹՅՈՒՆՆԵՐ</t>
  </si>
  <si>
    <t>5. ԹԵԿՆԱԾՈՒԻ՝ ՔՐԵԱԿԱՆ ՕՐԵՆՍԳՐՔԻ ՀԱՄԱՁԱՅՆ ՔՐԵԱԿԱՆ ԵՆԹԱՄՇԱԿՈՒՅԹԻՆ ՀԱՐԵԼՈՒ ՀՆԱՐԱՎՈՐՈՒԹՅԱՆ ՎԵՐԱԲԵՐՅԱԼ ՏԵՂԵԿՈՒԹՅՈՒՆՆԵՐ</t>
  </si>
  <si>
    <t>Թեկնածուի կամ նրա ընտանիքի անդամի և սեփականատիրոջ միջև առկա կապի բնույթը</t>
  </si>
  <si>
    <t>Կապը թեկնածուի հետ</t>
  </si>
  <si>
    <t>Թեկնածուի ստորագրությունը _____________________</t>
  </si>
  <si>
    <t>Դադարեցնելու պատճառը (եթե վերաբերելի է)</t>
  </si>
  <si>
    <t>Արդյոք ունե՞ք «Հանրային ծառայության մասին» օրենքի իմաստով մերձավոր ազգակցությամբ կամ խնամիությամբ կապված անձ, ով զբաղեցնում է «Հանրային ծառայության մասին» օրենքի իմաստով հանրային պաշտոն</t>
  </si>
  <si>
    <t>Կուսակցության անդամ հանդիսացող անձի անունը, ազգանունը, հայրանունը</t>
  </si>
  <si>
    <t>4. ԹԵԿՆԱԾՈՒԻ ՔՐԵԱԿԱՆ, ՎԱՐՉԱԿԱՆ ԿԱՄ ԿԱՐԳԱՊԱՀԱԿԱՆ ՊԱՏԱՍԽԱՆԱՏՎՈՒԹՅԱՆ ԵՆԹԱՐԿՎԱԾ ԼԻՆԵԼՈՒ, ՆՐԱ ՆԿԱՏՄԱՄԲ ՈՉ ՌԵԱԲԻԼԻՏԱՑՆՈՂ ՀԻՄՔՈՎ ՔՐԵԱԿԱՆ ՀԵՏԱՊՆԴՈՒՄ ՉՀԱՐՈՒՑԵԼՈՒ ԿԱՄ ՔՐԵԱԿԱՆ ՀԵՏԱՊՆԴՈՒՄԸ ԴԱԴԱՐԵՑՆԵԼՈՒ ՄԱՍԻՆ ՈՐՈՇՈՒՄ ԿԱՅԱՑՎԱԾ ԼԻՆԵԼՈՒ, ՀԱՅՑՎՈՐ ԿԱՄ ՊԱՏԱՍԽԱՆՈՂ ՀԱՆԴԻՍԱՆԱԼՈՒ ՎԵՐԱԲԵՐՅԱԼ ՏԵՂԵԿՈՒԹՅՈՒՆ</t>
  </si>
  <si>
    <t>6. ԹԵԿՆԱԾՈՒԻ, ԻՆՉՊԵՍ ՆԱԵՎ ՀԱՆՐԱՅԻՆ ԾԱՌԱՅՈՒԹՅԱՆ ՄԱՍԻՆ ՕՐԵՆՔԻ 34-ՐԴ ՀՈԴՎԱԾԻ 9-ՐԴ ԵՎ 10-ՐԴ ՄԱՍԵՐԻ ԻՄԱՍՏՈՎ ՆՐԱ ԸՆՏԱՆԻՔԻ ԱՆԴԱՄՆԵՐԻ ԳՈՒՅՔԱՅԻՆ ԴՐՈՒԹՅԱՆ ՎԵՐԱԲԵՐՅԱԼ ԱՄՓՈՓ ՏԵՂԵԿՈՒԹՅՈՒՆՆԵՐ</t>
  </si>
  <si>
    <t>Խնամակալության կամ հոգաբարձության տակ գտնվող անձ</t>
  </si>
  <si>
    <t>Անչափահաս զավակը (այդ թվում՝ որդեգրված)</t>
  </si>
  <si>
    <t>Համատեղ բնակվող չափահաս անձ</t>
  </si>
  <si>
    <t>Միանձնյա</t>
  </si>
  <si>
    <t>Համատեղ</t>
  </si>
  <si>
    <t>Բաժնային</t>
  </si>
  <si>
    <t>Ամուսնու չափահաս զավակ</t>
  </si>
  <si>
    <t>Չափահաս զավակ</t>
  </si>
  <si>
    <t>EducWorkList1</t>
  </si>
  <si>
    <t>Մագիստրոսի դիպլոմ</t>
  </si>
  <si>
    <t>Բարձրագույն կրթությամբ մասնագետի դիպլոմ</t>
  </si>
  <si>
    <t>Հետազոտողի դիպլոմ</t>
  </si>
  <si>
    <t>Օրդինատորի դիպլոմ</t>
  </si>
  <si>
    <t>Բակալավրի դիպլոմ</t>
  </si>
  <si>
    <t>Ստացած ավարտական փաստաթուղթը, (կրթական աստիճանը)</t>
  </si>
  <si>
    <t>Համաձայն «Կոռուպցիայի կանխարգելման հանձնաժողովի մասին» օրենքի 26.1-ին հոդվածի՝ հայտնում եմ, որ տեղյակ եմ Հանձնաժողովի իրավասություններին, համաձայն որոնց՝ Հանձնաժողովը բարեվարքության ուսումնասիրության գործընթացում իրավասու է պետական կամ տեղական ինքնակառավարման մարմնից, պետական կազմակերպություններից կամ դրանց պաշտոնատար անձանցից, այլ անձանցից պահանջելու և ստանալու (ներառյալ՝ էլեկտրոնային հարցման եղանակով) իմ վերաբերյալ տեղեկություններ, փաստաթղթեր, այդ թվում՝ բանկային գաղտնիք կազմող տեղեկություններ, «Արժեթղթերի շուկայի մասին» օրենքով սահմանված Կենտրոնական դեպոզիտարիայի կողմից արժեթղթերի հետ կատարված գործարքների վերաբերյալ ծառայողական տեղեկություններ, ապահովագրական գաղտնիք կազմող տեղեկություններ, ինչպես նաև վարկային բյուրոյից՝ վարկային տեղեկատվություն կամ վարկային պատմություն:
Ստորև ստորագրելով՝  հաստատում եմ, որ կարդացել եմ վերոշարադրյալ հարցերը և լիարժեքորեն, ճշմարտացիորեն և ճշգրիտ կերպով պատասխանել եմ դրանց:
Ստորագրություն      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</si>
</sst>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3\7\4\ ##\ ######"/>
  </numFmts>
  <fonts count="17" x14ac:knownFonts="1">
    <font>
      <sz val="11"/>
      <color theme="1"/>
      <name val="Calibri"/>
      <family val="2"/>
      <scheme val="minor"/>
    </font>
    <font>
      <b/>
      <sz val="11"/>
      <color theme="1"/>
      <name val="Calibri"/>
      <family val="2"/>
      <scheme val="minor"/>
    </font>
    <font>
      <b/>
      <sz val="12"/>
      <color theme="1"/>
      <name val="GHEA Grapalat"/>
      <family val="3"/>
    </font>
    <font>
      <sz val="12"/>
      <color theme="1"/>
      <name val="GHEA Grapalat"/>
      <family val="3"/>
    </font>
    <font>
      <sz val="12"/>
      <name val="GHEA Grapalat"/>
      <family val="3"/>
    </font>
    <font>
      <b/>
      <sz val="11"/>
      <color theme="0"/>
      <name val="Calibri"/>
      <family val="2"/>
      <scheme val="minor"/>
    </font>
    <font>
      <sz val="12"/>
      <color theme="1"/>
      <name val="Calibri"/>
      <family val="2"/>
      <scheme val="minor"/>
    </font>
    <font>
      <sz val="11"/>
      <color theme="0"/>
      <name val="Calibri"/>
      <family val="2"/>
      <scheme val="minor"/>
    </font>
    <font>
      <sz val="11"/>
      <color theme="1"/>
      <name val="Calibri"/>
      <family val="2"/>
      <scheme val="minor"/>
    </font>
    <font>
      <b/>
      <i/>
      <sz val="12"/>
      <color rgb="FF000000"/>
      <name val="Calibri"/>
      <family val="2"/>
      <scheme val="minor"/>
    </font>
    <font>
      <sz val="12"/>
      <color theme="0"/>
      <name val="Calibri"/>
      <family val="2"/>
      <scheme val="minor"/>
    </font>
    <font>
      <sz val="14"/>
      <color theme="1"/>
      <name val="Calibri"/>
      <family val="2"/>
      <scheme val="minor"/>
    </font>
    <font>
      <sz val="11"/>
      <color theme="1"/>
      <name val="GHEA Grapalat"/>
      <family val="3"/>
    </font>
    <font>
      <b/>
      <sz val="11"/>
      <color theme="1"/>
      <name val="GHEA Grapalat"/>
      <family val="3"/>
    </font>
    <font>
      <sz val="8"/>
      <color theme="1"/>
      <name val="Calibri"/>
      <family val="2"/>
      <scheme val="minor"/>
    </font>
    <font>
      <u/>
      <sz val="11"/>
      <color theme="10"/>
      <name val="Calibri"/>
      <family val="2"/>
      <scheme val="minor"/>
    </font>
    <font>
      <b/>
      <sz val="12"/>
      <color theme="1"/>
      <name val="GHEA Grapalat"/>
    </font>
  </fonts>
  <fills count="7">
    <fill>
      <patternFill patternType="none"/>
    </fill>
    <fill>
      <patternFill patternType="gray125"/>
    </fill>
    <fill>
      <patternFill patternType="solid">
        <fgColor rgb="FFFFC000"/>
        <bgColor indexed="64"/>
      </patternFill>
    </fill>
    <fill>
      <patternFill patternType="solid">
        <fgColor theme="0" tint="-0.34998626667073579"/>
        <bgColor indexed="64"/>
      </patternFill>
    </fill>
    <fill>
      <patternFill patternType="solid">
        <fgColor rgb="FF002060"/>
        <bgColor indexed="64"/>
      </patternFill>
    </fill>
    <fill>
      <patternFill patternType="solid">
        <fgColor theme="0" tint="-0.249977111117893"/>
        <bgColor indexed="64"/>
      </patternFill>
    </fill>
    <fill>
      <patternFill patternType="solid">
        <fgColor theme="4"/>
        <bgColor theme="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theme="4" tint="0.39997558519241921"/>
      </left>
      <right style="thin">
        <color theme="4" tint="0.39997558519241921"/>
      </right>
      <top/>
      <bottom style="thin">
        <color theme="4" tint="0.39997558519241921"/>
      </bottom>
      <diagonal/>
    </border>
  </borders>
  <cellStyleXfs count="3">
    <xf numFmtId="0" fontId="0" fillId="0" borderId="0"/>
    <xf numFmtId="9" fontId="8" fillId="0" borderId="0" applyFont="0" applyFill="0" applyBorder="0" applyAlignment="0" applyProtection="0"/>
    <xf numFmtId="0" fontId="15" fillId="0" borderId="0" applyNumberFormat="0" applyFill="0" applyBorder="0" applyAlignment="0" applyProtection="0"/>
  </cellStyleXfs>
  <cellXfs count="155">
    <xf numFmtId="0" fontId="0" fillId="0" borderId="0" xfId="0"/>
    <xf numFmtId="0" fontId="0" fillId="0" borderId="1" xfId="0" applyBorder="1"/>
    <xf numFmtId="0" fontId="0" fillId="2" borderId="0" xfId="0" applyFill="1"/>
    <xf numFmtId="0" fontId="3" fillId="0" borderId="0" xfId="0" applyFont="1"/>
    <xf numFmtId="0" fontId="2" fillId="3" borderId="1" xfId="0" applyFont="1" applyFill="1" applyBorder="1" applyAlignment="1">
      <alignment horizontal="center"/>
    </xf>
    <xf numFmtId="0" fontId="2" fillId="0" borderId="1" xfId="0" applyFont="1" applyBorder="1" applyAlignment="1">
      <alignment horizontal="left" vertical="top" wrapText="1"/>
    </xf>
    <xf numFmtId="0" fontId="3" fillId="0" borderId="0" xfId="0" applyFont="1" applyAlignment="1">
      <alignment vertical="center"/>
    </xf>
    <xf numFmtId="0" fontId="0" fillId="0" borderId="0" xfId="0" applyAlignment="1">
      <alignment vertical="center"/>
    </xf>
    <xf numFmtId="0" fontId="5" fillId="4" borderId="1" xfId="0" applyFont="1" applyFill="1" applyBorder="1"/>
    <xf numFmtId="0" fontId="2" fillId="0" borderId="1" xfId="0" applyFont="1" applyBorder="1" applyAlignment="1">
      <alignment wrapText="1"/>
    </xf>
    <xf numFmtId="0" fontId="2" fillId="0" borderId="1" xfId="0" applyFont="1" applyBorder="1" applyAlignment="1">
      <alignment vertical="top" wrapText="1"/>
    </xf>
    <xf numFmtId="0" fontId="2" fillId="3" borderId="2" xfId="0" applyFont="1" applyFill="1" applyBorder="1" applyAlignment="1">
      <alignment vertical="center"/>
    </xf>
    <xf numFmtId="0" fontId="2" fillId="3" borderId="8" xfId="0" applyFont="1" applyFill="1" applyBorder="1" applyAlignment="1">
      <alignment vertical="center"/>
    </xf>
    <xf numFmtId="0" fontId="2" fillId="3" borderId="3" xfId="0" applyFont="1" applyFill="1" applyBorder="1" applyAlignment="1">
      <alignment vertical="center"/>
    </xf>
    <xf numFmtId="0" fontId="2" fillId="3" borderId="2" xfId="0" applyFont="1" applyFill="1" applyBorder="1" applyAlignment="1">
      <alignment horizontal="center" vertical="center"/>
    </xf>
    <xf numFmtId="0" fontId="0" fillId="0" borderId="1" xfId="0" applyBorder="1" applyAlignment="1">
      <alignment horizontal="center"/>
    </xf>
    <xf numFmtId="0" fontId="3"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wrapText="1"/>
    </xf>
    <xf numFmtId="0" fontId="0" fillId="0" borderId="0" xfId="0" applyAlignment="1">
      <alignment horizontal="center"/>
    </xf>
    <xf numFmtId="0" fontId="7" fillId="0" borderId="1" xfId="0" applyFont="1" applyBorder="1"/>
    <xf numFmtId="0" fontId="6" fillId="0" borderId="1" xfId="0" applyFont="1" applyBorder="1" applyAlignment="1">
      <alignment horizontal="center"/>
    </xf>
    <xf numFmtId="0" fontId="0" fillId="0" borderId="1" xfId="0" applyBorder="1" applyAlignment="1">
      <alignment horizontal="left"/>
    </xf>
    <xf numFmtId="0" fontId="3" fillId="0" borderId="0" xfId="0" applyFont="1" applyAlignment="1">
      <alignment horizontal="right"/>
    </xf>
    <xf numFmtId="0" fontId="2" fillId="3" borderId="1" xfId="0" applyFont="1" applyFill="1" applyBorder="1" applyAlignment="1">
      <alignment horizontal="center" vertical="center"/>
    </xf>
    <xf numFmtId="0" fontId="2" fillId="3" borderId="5" xfId="0" applyFont="1" applyFill="1" applyBorder="1" applyAlignment="1">
      <alignment horizontal="center"/>
    </xf>
    <xf numFmtId="0" fontId="2" fillId="0" borderId="5" xfId="0" applyFont="1" applyBorder="1" applyAlignment="1">
      <alignment horizontal="left" vertical="top" wrapText="1"/>
    </xf>
    <xf numFmtId="9" fontId="1" fillId="0" borderId="1" xfId="1" applyFont="1" applyBorder="1"/>
    <xf numFmtId="9" fontId="1" fillId="0" borderId="1" xfId="0" applyNumberFormat="1" applyFont="1" applyBorder="1"/>
    <xf numFmtId="0" fontId="10" fillId="0" borderId="1" xfId="0" applyFont="1" applyBorder="1" applyAlignment="1">
      <alignment horizontal="right" vertical="center"/>
    </xf>
    <xf numFmtId="0" fontId="10" fillId="0" borderId="1" xfId="0" applyFont="1" applyBorder="1" applyAlignment="1">
      <alignment vertical="center"/>
    </xf>
    <xf numFmtId="0" fontId="11" fillId="0" borderId="4" xfId="0" applyFont="1" applyBorder="1" applyAlignment="1">
      <alignment horizontal="left"/>
    </xf>
    <xf numFmtId="0" fontId="11" fillId="0" borderId="7" xfId="0" applyFont="1" applyBorder="1" applyAlignment="1">
      <alignment horizontal="left"/>
    </xf>
    <xf numFmtId="0" fontId="11" fillId="0" borderId="5" xfId="0" applyFont="1" applyBorder="1" applyAlignment="1">
      <alignment horizontal="left"/>
    </xf>
    <xf numFmtId="0" fontId="2" fillId="3" borderId="2" xfId="0" applyFont="1" applyFill="1" applyBorder="1" applyAlignment="1">
      <alignment horizontal="center"/>
    </xf>
    <xf numFmtId="0" fontId="6" fillId="0" borderId="3" xfId="0" applyFont="1" applyBorder="1" applyAlignment="1">
      <alignment horizontal="center"/>
    </xf>
    <xf numFmtId="0" fontId="0" fillId="0" borderId="4" xfId="0" applyBorder="1"/>
    <xf numFmtId="0" fontId="2" fillId="3" borderId="2" xfId="0" applyFont="1" applyFill="1" applyBorder="1"/>
    <xf numFmtId="0" fontId="2" fillId="3" borderId="8" xfId="0" applyFont="1" applyFill="1" applyBorder="1"/>
    <xf numFmtId="0" fontId="5" fillId="4" borderId="0" xfId="0" applyFont="1" applyFill="1" applyAlignment="1">
      <alignment horizontal="center"/>
    </xf>
    <xf numFmtId="0" fontId="5" fillId="4" borderId="0" xfId="0" applyFont="1" applyFill="1"/>
    <xf numFmtId="0" fontId="12" fillId="0" borderId="0" xfId="0" applyFont="1"/>
    <xf numFmtId="0" fontId="5" fillId="4" borderId="6" xfId="0" applyFont="1" applyFill="1" applyBorder="1"/>
    <xf numFmtId="0" fontId="2" fillId="0" borderId="5" xfId="0" applyFont="1" applyBorder="1" applyAlignment="1" applyProtection="1">
      <alignment horizontal="center"/>
      <protection locked="0"/>
    </xf>
    <xf numFmtId="0" fontId="2" fillId="0" borderId="5" xfId="0" applyFont="1" applyBorder="1" applyAlignment="1" applyProtection="1">
      <alignment horizontal="center" vertical="center"/>
      <protection locked="0"/>
    </xf>
    <xf numFmtId="14" fontId="2" fillId="0" borderId="6" xfId="0" applyNumberFormat="1" applyFont="1" applyBorder="1" applyAlignment="1" applyProtection="1">
      <alignment horizontal="center" vertical="center"/>
      <protection locked="0"/>
    </xf>
    <xf numFmtId="0" fontId="3" fillId="0" borderId="1" xfId="0" applyFont="1" applyBorder="1" applyAlignment="1" applyProtection="1">
      <alignment horizontal="left" vertical="center" wrapText="1"/>
      <protection locked="0"/>
    </xf>
    <xf numFmtId="14" fontId="3" fillId="0" borderId="1" xfId="0" applyNumberFormat="1" applyFont="1" applyBorder="1" applyAlignment="1" applyProtection="1">
      <alignment horizontal="left" vertical="center"/>
      <protection locked="0"/>
    </xf>
    <xf numFmtId="49" fontId="3" fillId="0" borderId="1" xfId="0" applyNumberFormat="1" applyFont="1" applyBorder="1" applyAlignment="1" applyProtection="1">
      <alignment horizontal="center" vertical="center"/>
      <protection locked="0"/>
    </xf>
    <xf numFmtId="14" fontId="3" fillId="0" borderId="1" xfId="0" applyNumberFormat="1" applyFont="1" applyBorder="1" applyAlignment="1" applyProtection="1">
      <alignment horizontal="left" vertical="center" wrapText="1"/>
      <protection locked="0"/>
    </xf>
    <xf numFmtId="0" fontId="6" fillId="0" borderId="3" xfId="0" applyFont="1" applyBorder="1" applyAlignment="1">
      <alignment horizontal="center" vertical="center"/>
    </xf>
    <xf numFmtId="49" fontId="3" fillId="0" borderId="1" xfId="0" applyNumberFormat="1" applyFont="1" applyBorder="1" applyAlignment="1" applyProtection="1">
      <alignment horizontal="left" vertical="center" wrapText="1"/>
      <protection locked="0"/>
    </xf>
    <xf numFmtId="0" fontId="2" fillId="3" borderId="5" xfId="0" applyFont="1" applyFill="1" applyBorder="1" applyAlignment="1">
      <alignment horizontal="left" vertical="top" wrapText="1"/>
    </xf>
    <xf numFmtId="0" fontId="0" fillId="3" borderId="1" xfId="0" applyFill="1" applyBorder="1"/>
    <xf numFmtId="0" fontId="0" fillId="0" borderId="5" xfId="0" applyBorder="1"/>
    <xf numFmtId="0" fontId="2" fillId="0" borderId="0" xfId="0" applyFont="1" applyAlignment="1">
      <alignment horizontal="left" vertical="center" wrapText="1"/>
    </xf>
    <xf numFmtId="0" fontId="2" fillId="0" borderId="0" xfId="0" applyFont="1" applyAlignment="1">
      <alignment horizontal="left" vertical="center"/>
    </xf>
    <xf numFmtId="0" fontId="0" fillId="0" borderId="3" xfId="0" applyBorder="1"/>
    <xf numFmtId="0" fontId="0" fillId="0" borderId="1" xfId="0" applyBorder="1" applyAlignment="1">
      <alignment wrapText="1"/>
    </xf>
    <xf numFmtId="0" fontId="0" fillId="0" borderId="0" xfId="0" quotePrefix="1"/>
    <xf numFmtId="0" fontId="2" fillId="3" borderId="1" xfId="0" applyFont="1" applyFill="1" applyBorder="1" applyAlignment="1">
      <alignment horizontal="center" shrinkToFit="1"/>
    </xf>
    <xf numFmtId="0" fontId="2" fillId="0" borderId="1" xfId="0" applyFont="1" applyBorder="1" applyAlignment="1">
      <alignment horizontal="center"/>
    </xf>
    <xf numFmtId="0" fontId="3" fillId="0" borderId="1"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2" fillId="5" borderId="1" xfId="0" applyFont="1" applyFill="1" applyBorder="1" applyAlignment="1">
      <alignment horizontal="left" vertical="top" wrapText="1"/>
    </xf>
    <xf numFmtId="0" fontId="5" fillId="6" borderId="17" xfId="0" applyFont="1" applyFill="1" applyBorder="1"/>
    <xf numFmtId="0" fontId="15" fillId="0" borderId="1" xfId="2" applyBorder="1" applyAlignment="1" applyProtection="1">
      <alignment horizontal="left" vertical="center" wrapText="1"/>
      <protection locked="0"/>
    </xf>
    <xf numFmtId="0" fontId="2" fillId="3" borderId="3" xfId="0" applyFont="1" applyFill="1" applyBorder="1"/>
    <xf numFmtId="14" fontId="0" fillId="0" borderId="0" xfId="0" applyNumberFormat="1" applyAlignment="1">
      <alignment horizontal="center"/>
    </xf>
    <xf numFmtId="0" fontId="2" fillId="0" borderId="0" xfId="0" applyFont="1"/>
    <xf numFmtId="16" fontId="3" fillId="0" borderId="1" xfId="0" applyNumberFormat="1" applyFont="1" applyBorder="1" applyAlignment="1" applyProtection="1">
      <alignment horizontal="left" vertical="center" wrapText="1"/>
      <protection locked="0"/>
    </xf>
    <xf numFmtId="0" fontId="3" fillId="0" borderId="1" xfId="0" quotePrefix="1" applyFont="1" applyBorder="1" applyAlignment="1" applyProtection="1">
      <alignment horizontal="left" vertical="center" wrapText="1"/>
      <protection locked="0"/>
    </xf>
    <xf numFmtId="0" fontId="3" fillId="0" borderId="0" xfId="0" applyFont="1" applyAlignment="1">
      <alignment horizontal="right"/>
    </xf>
    <xf numFmtId="0" fontId="2" fillId="0" borderId="0" xfId="0" applyFont="1" applyAlignment="1">
      <alignment horizontal="right"/>
    </xf>
    <xf numFmtId="0" fontId="2" fillId="3" borderId="1" xfId="0" applyFont="1" applyFill="1" applyBorder="1" applyAlignment="1">
      <alignment horizontal="center"/>
    </xf>
    <xf numFmtId="0" fontId="2" fillId="3" borderId="1"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15" fillId="0" borderId="4" xfId="2"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164" fontId="3" fillId="0" borderId="4" xfId="0" applyNumberFormat="1" applyFont="1" applyBorder="1" applyAlignment="1" applyProtection="1">
      <alignment horizontal="center" vertical="center"/>
      <protection locked="0"/>
    </xf>
    <xf numFmtId="164" fontId="3" fillId="0" borderId="7" xfId="0" applyNumberFormat="1"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0" fontId="2" fillId="0" borderId="1"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49" fontId="3" fillId="0" borderId="4" xfId="0" applyNumberFormat="1"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protection locked="0"/>
    </xf>
    <xf numFmtId="0" fontId="2" fillId="0" borderId="4" xfId="0" applyFont="1" applyBorder="1" applyAlignment="1">
      <alignment horizontal="center"/>
    </xf>
    <xf numFmtId="0" fontId="2" fillId="0" borderId="7" xfId="0" applyFont="1" applyBorder="1" applyAlignment="1">
      <alignment horizontal="center"/>
    </xf>
    <xf numFmtId="0" fontId="2" fillId="0" borderId="5" xfId="0" applyFont="1" applyBorder="1" applyAlignment="1">
      <alignment horizont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2" fillId="0" borderId="0" xfId="0" applyFont="1" applyAlignment="1">
      <alignment horizontal="center"/>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 xfId="0" applyFont="1" applyBorder="1" applyAlignment="1" applyProtection="1">
      <alignment horizontal="left" vertical="top" wrapText="1"/>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2" fillId="0" borderId="1" xfId="0" applyFont="1" applyBorder="1" applyAlignment="1">
      <alignment horizontal="center" wrapText="1"/>
    </xf>
    <xf numFmtId="0" fontId="2" fillId="0" borderId="0" xfId="0" applyFont="1" applyAlignment="1">
      <alignment horizontal="center" wrapText="1"/>
    </xf>
    <xf numFmtId="0" fontId="3" fillId="3" borderId="1" xfId="0" applyFont="1" applyFill="1" applyBorder="1" applyAlignment="1">
      <alignment horizontal="center"/>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3" fillId="0" borderId="1" xfId="0" applyFont="1" applyBorder="1" applyAlignment="1" applyProtection="1">
      <alignment horizontal="center"/>
      <protection locked="0"/>
    </xf>
    <xf numFmtId="0" fontId="16" fillId="0" borderId="0" xfId="0" applyFont="1" applyAlignment="1">
      <alignment horizontal="center" vertical="top" wrapText="1"/>
    </xf>
    <xf numFmtId="0" fontId="2" fillId="0" borderId="0" xfId="0" applyFont="1" applyAlignment="1">
      <alignment horizontal="center" vertical="top" wrapText="1"/>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9" fillId="0" borderId="1" xfId="0" applyFont="1" applyBorder="1" applyAlignment="1">
      <alignment horizontal="center" vertical="center"/>
    </xf>
    <xf numFmtId="0" fontId="11" fillId="0" borderId="4" xfId="0" applyFont="1" applyBorder="1" applyAlignment="1">
      <alignment horizontal="left"/>
    </xf>
    <xf numFmtId="0" fontId="11" fillId="0" borderId="7" xfId="0" applyFont="1" applyBorder="1" applyAlignment="1">
      <alignment horizontal="left"/>
    </xf>
    <xf numFmtId="0" fontId="11" fillId="0" borderId="5" xfId="0" applyFont="1" applyBorder="1" applyAlignment="1">
      <alignment horizontal="left"/>
    </xf>
    <xf numFmtId="0" fontId="14" fillId="0" borderId="2" xfId="0" applyFont="1" applyBorder="1" applyAlignment="1">
      <alignment horizontal="center" vertical="center" textRotation="45"/>
    </xf>
    <xf numFmtId="0" fontId="14" fillId="0" borderId="3" xfId="0" applyFont="1" applyBorder="1" applyAlignment="1">
      <alignment horizontal="center" vertical="center" textRotation="45"/>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5" fillId="4" borderId="6" xfId="0" applyFont="1" applyFill="1" applyBorder="1" applyAlignment="1">
      <alignment horizontal="center"/>
    </xf>
    <xf numFmtId="0" fontId="0" fillId="0" borderId="4"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0" fontId="5" fillId="4" borderId="5" xfId="0" applyFont="1" applyFill="1" applyBorder="1" applyAlignment="1">
      <alignment horizontal="center"/>
    </xf>
    <xf numFmtId="0" fontId="0" fillId="0" borderId="1" xfId="0" applyBorder="1" applyAlignment="1">
      <alignment horizontal="center"/>
    </xf>
    <xf numFmtId="0" fontId="0" fillId="0" borderId="0" xfId="0" applyAlignment="1">
      <alignment horizontal="right"/>
    </xf>
    <xf numFmtId="0" fontId="5" fillId="4" borderId="1" xfId="0" applyFont="1" applyFill="1" applyBorder="1" applyAlignment="1">
      <alignment horizontal="center"/>
    </xf>
    <xf numFmtId="0" fontId="2" fillId="3" borderId="2" xfId="0" applyFont="1" applyFill="1" applyBorder="1" applyAlignment="1">
      <alignment horizontal="center"/>
    </xf>
    <xf numFmtId="0" fontId="2" fillId="3" borderId="8" xfId="0" applyFont="1" applyFill="1" applyBorder="1" applyAlignment="1">
      <alignment horizontal="center"/>
    </xf>
    <xf numFmtId="0" fontId="2" fillId="3" borderId="3" xfId="0" applyFont="1" applyFill="1" applyBorder="1" applyAlignment="1">
      <alignment horizontal="center"/>
    </xf>
    <xf numFmtId="0" fontId="5" fillId="4" borderId="6" xfId="0" applyFont="1" applyFill="1" applyBorder="1" applyAlignment="1">
      <alignment horizontal="center" vertical="center"/>
    </xf>
    <xf numFmtId="0" fontId="5" fillId="4" borderId="10"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5" fillId="4" borderId="0" xfId="0" applyFont="1" applyFill="1" applyAlignment="1">
      <alignment horizontal="center"/>
    </xf>
    <xf numFmtId="0" fontId="13" fillId="0" borderId="0" xfId="0" applyFont="1" applyAlignment="1">
      <alignment horizontal="left" vertical="justify" wrapText="1"/>
    </xf>
    <xf numFmtId="0" fontId="2" fillId="0" borderId="9" xfId="0" applyFont="1" applyBorder="1" applyAlignment="1">
      <alignment horizontal="left" vertical="center" wrapText="1"/>
    </xf>
    <xf numFmtId="0" fontId="2" fillId="0" borderId="9" xfId="0" applyFont="1" applyBorder="1" applyAlignment="1">
      <alignment horizontal="left" vertical="center"/>
    </xf>
  </cellXfs>
  <cellStyles count="3">
    <cellStyle name="Hyperlink" xfId="2" builtinId="8"/>
    <cellStyle name="Normal" xfId="0" builtinId="0"/>
    <cellStyle name="Percent" xfId="1" builtinId="5"/>
  </cellStyles>
  <dxfs count="303">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ont>
        <b val="0"/>
        <i val="0"/>
        <strike val="0"/>
        <condense val="0"/>
        <extend val="0"/>
        <outline val="0"/>
        <shadow val="0"/>
        <u val="none"/>
        <vertAlign val="baseline"/>
        <sz val="12"/>
        <color theme="1"/>
        <name val="GHEA Grapalat"/>
        <scheme val="none"/>
      </font>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
      <fill>
        <gradientFill degree="90">
          <stop position="0">
            <color theme="0"/>
          </stop>
          <stop position="1">
            <color rgb="FFFFFF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ForChecking!$AL$10</c:f>
              <c:numCache>
                <c:formatCode>0%</c:formatCode>
                <c:ptCount val="1"/>
                <c:pt idx="0">
                  <c:v>0</c:v>
                </c:pt>
              </c:numCache>
            </c:numRef>
          </c:val>
          <c:extLst xmlns:c16r2="http://schemas.microsoft.com/office/drawing/2015/06/chart">
            <c:ext xmlns:c16="http://schemas.microsoft.com/office/drawing/2014/chart" uri="{C3380CC4-5D6E-409C-BE32-E72D297353CC}">
              <c16:uniqueId val="{00000002-64C9-4130-BFCB-4DD6DFA20975}"/>
            </c:ext>
          </c:extLst>
        </c:ser>
        <c:ser>
          <c:idx val="1"/>
          <c:order val="1"/>
          <c:spPr>
            <a:noFill/>
            <a:ln>
              <a:noFill/>
            </a:ln>
            <a:effectLst/>
          </c:spPr>
          <c:invertIfNegative val="0"/>
          <c:val>
            <c:numRef>
              <c:f>ForChecking!$AL$11</c:f>
              <c:numCache>
                <c:formatCode>0%</c:formatCode>
                <c:ptCount val="1"/>
                <c:pt idx="0">
                  <c:v>1</c:v>
                </c:pt>
              </c:numCache>
            </c:numRef>
          </c:val>
          <c:extLst xmlns:c16r2="http://schemas.microsoft.com/office/drawing/2015/06/chart">
            <c:ext xmlns:c16="http://schemas.microsoft.com/office/drawing/2014/chart" uri="{C3380CC4-5D6E-409C-BE32-E72D297353CC}">
              <c16:uniqueId val="{00000004-64C9-4130-BFCB-4DD6DFA20975}"/>
            </c:ext>
          </c:extLst>
        </c:ser>
        <c:dLbls>
          <c:showLegendKey val="0"/>
          <c:showVal val="0"/>
          <c:showCatName val="0"/>
          <c:showSerName val="0"/>
          <c:showPercent val="0"/>
          <c:showBubbleSize val="0"/>
        </c:dLbls>
        <c:gapWidth val="0"/>
        <c:overlap val="100"/>
        <c:axId val="310314184"/>
        <c:axId val="310350344"/>
      </c:barChart>
      <c:catAx>
        <c:axId val="310314184"/>
        <c:scaling>
          <c:orientation val="minMax"/>
        </c:scaling>
        <c:delete val="1"/>
        <c:axPos val="l"/>
        <c:majorTickMark val="none"/>
        <c:minorTickMark val="none"/>
        <c:tickLblPos val="nextTo"/>
        <c:crossAx val="310350344"/>
        <c:crosses val="autoZero"/>
        <c:auto val="1"/>
        <c:lblAlgn val="ctr"/>
        <c:lblOffset val="100"/>
        <c:noMultiLvlLbl val="0"/>
      </c:catAx>
      <c:valAx>
        <c:axId val="310350344"/>
        <c:scaling>
          <c:orientation val="minMax"/>
          <c:min val="0"/>
        </c:scaling>
        <c:delete val="1"/>
        <c:axPos val="b"/>
        <c:numFmt formatCode="0%" sourceLinked="1"/>
        <c:majorTickMark val="none"/>
        <c:minorTickMark val="none"/>
        <c:tickLblPos val="nextTo"/>
        <c:crossAx val="31031418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ForChecking!$AM$10</c:f>
              <c:numCache>
                <c:formatCode>0%</c:formatCode>
                <c:ptCount val="1"/>
                <c:pt idx="0">
                  <c:v>0</c:v>
                </c:pt>
              </c:numCache>
            </c:numRef>
          </c:val>
          <c:extLst xmlns:c16r2="http://schemas.microsoft.com/office/drawing/2015/06/chart">
            <c:ext xmlns:c16="http://schemas.microsoft.com/office/drawing/2014/chart" uri="{C3380CC4-5D6E-409C-BE32-E72D297353CC}">
              <c16:uniqueId val="{00000002-5D09-4030-A452-5321F9B3A6A1}"/>
            </c:ext>
          </c:extLst>
        </c:ser>
        <c:ser>
          <c:idx val="1"/>
          <c:order val="1"/>
          <c:spPr>
            <a:noFill/>
            <a:ln>
              <a:noFill/>
            </a:ln>
            <a:effectLst/>
          </c:spPr>
          <c:invertIfNegative val="0"/>
          <c:val>
            <c:numRef>
              <c:f>ForChecking!$AM$11</c:f>
              <c:numCache>
                <c:formatCode>0%</c:formatCode>
                <c:ptCount val="1"/>
                <c:pt idx="0">
                  <c:v>1</c:v>
                </c:pt>
              </c:numCache>
            </c:numRef>
          </c:val>
          <c:extLst xmlns:c16r2="http://schemas.microsoft.com/office/drawing/2015/06/chart">
            <c:ext xmlns:c16="http://schemas.microsoft.com/office/drawing/2014/chart" uri="{C3380CC4-5D6E-409C-BE32-E72D297353CC}">
              <c16:uniqueId val="{00000004-5D09-4030-A452-5321F9B3A6A1}"/>
            </c:ext>
          </c:extLst>
        </c:ser>
        <c:dLbls>
          <c:showLegendKey val="0"/>
          <c:showVal val="0"/>
          <c:showCatName val="0"/>
          <c:showSerName val="0"/>
          <c:showPercent val="0"/>
          <c:showBubbleSize val="0"/>
        </c:dLbls>
        <c:gapWidth val="0"/>
        <c:overlap val="100"/>
        <c:axId val="309948896"/>
        <c:axId val="309949280"/>
      </c:barChart>
      <c:catAx>
        <c:axId val="309948896"/>
        <c:scaling>
          <c:orientation val="minMax"/>
        </c:scaling>
        <c:delete val="1"/>
        <c:axPos val="l"/>
        <c:majorTickMark val="none"/>
        <c:minorTickMark val="none"/>
        <c:tickLblPos val="nextTo"/>
        <c:crossAx val="309949280"/>
        <c:crosses val="autoZero"/>
        <c:auto val="1"/>
        <c:lblAlgn val="ctr"/>
        <c:lblOffset val="100"/>
        <c:noMultiLvlLbl val="0"/>
      </c:catAx>
      <c:valAx>
        <c:axId val="309949280"/>
        <c:scaling>
          <c:orientation val="minMax"/>
          <c:min val="0"/>
        </c:scaling>
        <c:delete val="1"/>
        <c:axPos val="b"/>
        <c:numFmt formatCode="0%" sourceLinked="1"/>
        <c:majorTickMark val="none"/>
        <c:minorTickMark val="none"/>
        <c:tickLblPos val="nextTo"/>
        <c:crossAx val="30994889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ForChecking!$AP$10</c:f>
              <c:numCache>
                <c:formatCode>0%</c:formatCode>
                <c:ptCount val="1"/>
                <c:pt idx="0">
                  <c:v>0</c:v>
                </c:pt>
              </c:numCache>
            </c:numRef>
          </c:val>
          <c:extLst xmlns:c16r2="http://schemas.microsoft.com/office/drawing/2015/06/chart">
            <c:ext xmlns:c16="http://schemas.microsoft.com/office/drawing/2014/chart" uri="{C3380CC4-5D6E-409C-BE32-E72D297353CC}">
              <c16:uniqueId val="{00000002-9ACD-4359-B93F-D0441ADBF2CD}"/>
            </c:ext>
          </c:extLst>
        </c:ser>
        <c:ser>
          <c:idx val="1"/>
          <c:order val="1"/>
          <c:spPr>
            <a:noFill/>
            <a:ln>
              <a:noFill/>
            </a:ln>
            <a:effectLst/>
          </c:spPr>
          <c:invertIfNegative val="0"/>
          <c:val>
            <c:numRef>
              <c:f>ForChecking!$AP$11</c:f>
              <c:numCache>
                <c:formatCode>0%</c:formatCode>
                <c:ptCount val="1"/>
                <c:pt idx="0">
                  <c:v>1</c:v>
                </c:pt>
              </c:numCache>
            </c:numRef>
          </c:val>
          <c:extLst xmlns:c16r2="http://schemas.microsoft.com/office/drawing/2015/06/chart">
            <c:ext xmlns:c16="http://schemas.microsoft.com/office/drawing/2014/chart" uri="{C3380CC4-5D6E-409C-BE32-E72D297353CC}">
              <c16:uniqueId val="{00000004-9ACD-4359-B93F-D0441ADBF2CD}"/>
            </c:ext>
          </c:extLst>
        </c:ser>
        <c:dLbls>
          <c:showLegendKey val="0"/>
          <c:showVal val="0"/>
          <c:showCatName val="0"/>
          <c:showSerName val="0"/>
          <c:showPercent val="0"/>
          <c:showBubbleSize val="0"/>
        </c:dLbls>
        <c:gapWidth val="0"/>
        <c:overlap val="100"/>
        <c:axId val="310617112"/>
        <c:axId val="309987400"/>
      </c:barChart>
      <c:catAx>
        <c:axId val="310617112"/>
        <c:scaling>
          <c:orientation val="minMax"/>
        </c:scaling>
        <c:delete val="1"/>
        <c:axPos val="l"/>
        <c:majorTickMark val="none"/>
        <c:minorTickMark val="none"/>
        <c:tickLblPos val="nextTo"/>
        <c:crossAx val="309987400"/>
        <c:crosses val="autoZero"/>
        <c:auto val="1"/>
        <c:lblAlgn val="ctr"/>
        <c:lblOffset val="100"/>
        <c:noMultiLvlLbl val="0"/>
      </c:catAx>
      <c:valAx>
        <c:axId val="309987400"/>
        <c:scaling>
          <c:orientation val="minMax"/>
          <c:min val="0"/>
        </c:scaling>
        <c:delete val="1"/>
        <c:axPos val="b"/>
        <c:numFmt formatCode="0%" sourceLinked="1"/>
        <c:majorTickMark val="none"/>
        <c:minorTickMark val="none"/>
        <c:tickLblPos val="nextTo"/>
        <c:crossAx val="310617112"/>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ForChecking!$AO$10</c:f>
              <c:numCache>
                <c:formatCode>0%</c:formatCode>
                <c:ptCount val="1"/>
                <c:pt idx="0">
                  <c:v>0</c:v>
                </c:pt>
              </c:numCache>
            </c:numRef>
          </c:val>
          <c:extLst xmlns:c16r2="http://schemas.microsoft.com/office/drawing/2015/06/chart">
            <c:ext xmlns:c16="http://schemas.microsoft.com/office/drawing/2014/chart" uri="{C3380CC4-5D6E-409C-BE32-E72D297353CC}">
              <c16:uniqueId val="{00000002-8FEB-40C6-BF19-90F7072E6494}"/>
            </c:ext>
          </c:extLst>
        </c:ser>
        <c:ser>
          <c:idx val="1"/>
          <c:order val="1"/>
          <c:spPr>
            <a:noFill/>
            <a:ln>
              <a:noFill/>
            </a:ln>
            <a:effectLst/>
          </c:spPr>
          <c:invertIfNegative val="0"/>
          <c:val>
            <c:numRef>
              <c:f>ForChecking!$AO$11</c:f>
              <c:numCache>
                <c:formatCode>0%</c:formatCode>
                <c:ptCount val="1"/>
                <c:pt idx="0">
                  <c:v>1</c:v>
                </c:pt>
              </c:numCache>
            </c:numRef>
          </c:val>
          <c:extLst xmlns:c16r2="http://schemas.microsoft.com/office/drawing/2015/06/chart">
            <c:ext xmlns:c16="http://schemas.microsoft.com/office/drawing/2014/chart" uri="{C3380CC4-5D6E-409C-BE32-E72D297353CC}">
              <c16:uniqueId val="{00000004-8FEB-40C6-BF19-90F7072E6494}"/>
            </c:ext>
          </c:extLst>
        </c:ser>
        <c:dLbls>
          <c:showLegendKey val="0"/>
          <c:showVal val="0"/>
          <c:showCatName val="0"/>
          <c:showSerName val="0"/>
          <c:showPercent val="0"/>
          <c:showBubbleSize val="0"/>
        </c:dLbls>
        <c:gapWidth val="0"/>
        <c:overlap val="100"/>
        <c:axId val="310101624"/>
        <c:axId val="245778400"/>
      </c:barChart>
      <c:catAx>
        <c:axId val="310101624"/>
        <c:scaling>
          <c:orientation val="minMax"/>
        </c:scaling>
        <c:delete val="1"/>
        <c:axPos val="l"/>
        <c:majorTickMark val="none"/>
        <c:minorTickMark val="none"/>
        <c:tickLblPos val="nextTo"/>
        <c:crossAx val="245778400"/>
        <c:crosses val="autoZero"/>
        <c:auto val="1"/>
        <c:lblAlgn val="ctr"/>
        <c:lblOffset val="100"/>
        <c:noMultiLvlLbl val="0"/>
      </c:catAx>
      <c:valAx>
        <c:axId val="245778400"/>
        <c:scaling>
          <c:orientation val="minMax"/>
          <c:min val="0"/>
        </c:scaling>
        <c:delete val="1"/>
        <c:axPos val="b"/>
        <c:numFmt formatCode="0%" sourceLinked="1"/>
        <c:majorTickMark val="none"/>
        <c:minorTickMark val="none"/>
        <c:tickLblPos val="nextTo"/>
        <c:crossAx val="31010162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ForChecking!$AN$10</c:f>
              <c:numCache>
                <c:formatCode>0%</c:formatCode>
                <c:ptCount val="1"/>
                <c:pt idx="0">
                  <c:v>0</c:v>
                </c:pt>
              </c:numCache>
            </c:numRef>
          </c:val>
          <c:extLst xmlns:c16r2="http://schemas.microsoft.com/office/drawing/2015/06/chart">
            <c:ext xmlns:c16="http://schemas.microsoft.com/office/drawing/2014/chart" uri="{C3380CC4-5D6E-409C-BE32-E72D297353CC}">
              <c16:uniqueId val="{00000002-AF6C-489E-8182-0B9B3F6B6C13}"/>
            </c:ext>
          </c:extLst>
        </c:ser>
        <c:ser>
          <c:idx val="1"/>
          <c:order val="1"/>
          <c:spPr>
            <a:noFill/>
            <a:ln>
              <a:noFill/>
            </a:ln>
            <a:effectLst/>
          </c:spPr>
          <c:invertIfNegative val="0"/>
          <c:val>
            <c:numRef>
              <c:f>ForChecking!$AN$11</c:f>
              <c:numCache>
                <c:formatCode>0%</c:formatCode>
                <c:ptCount val="1"/>
                <c:pt idx="0">
                  <c:v>1</c:v>
                </c:pt>
              </c:numCache>
            </c:numRef>
          </c:val>
          <c:extLst xmlns:c16r2="http://schemas.microsoft.com/office/drawing/2015/06/chart">
            <c:ext xmlns:c16="http://schemas.microsoft.com/office/drawing/2014/chart" uri="{C3380CC4-5D6E-409C-BE32-E72D297353CC}">
              <c16:uniqueId val="{00000004-AF6C-489E-8182-0B9B3F6B6C13}"/>
            </c:ext>
          </c:extLst>
        </c:ser>
        <c:dLbls>
          <c:showLegendKey val="0"/>
          <c:showVal val="0"/>
          <c:showCatName val="0"/>
          <c:showSerName val="0"/>
          <c:showPercent val="0"/>
          <c:showBubbleSize val="0"/>
        </c:dLbls>
        <c:gapWidth val="0"/>
        <c:overlap val="100"/>
        <c:axId val="245779576"/>
        <c:axId val="245782320"/>
      </c:barChart>
      <c:catAx>
        <c:axId val="245779576"/>
        <c:scaling>
          <c:orientation val="minMax"/>
        </c:scaling>
        <c:delete val="1"/>
        <c:axPos val="l"/>
        <c:majorTickMark val="none"/>
        <c:minorTickMark val="none"/>
        <c:tickLblPos val="nextTo"/>
        <c:crossAx val="245782320"/>
        <c:crosses val="autoZero"/>
        <c:auto val="1"/>
        <c:lblAlgn val="ctr"/>
        <c:lblOffset val="100"/>
        <c:noMultiLvlLbl val="0"/>
      </c:catAx>
      <c:valAx>
        <c:axId val="245782320"/>
        <c:scaling>
          <c:orientation val="minMax"/>
          <c:min val="0"/>
        </c:scaling>
        <c:delete val="1"/>
        <c:axPos val="b"/>
        <c:numFmt formatCode="0%" sourceLinked="1"/>
        <c:majorTickMark val="none"/>
        <c:minorTickMark val="none"/>
        <c:tickLblPos val="nextTo"/>
        <c:crossAx val="24577957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ForChecking!$AQ$10</c:f>
              <c:numCache>
                <c:formatCode>0%</c:formatCode>
                <c:ptCount val="1"/>
                <c:pt idx="0">
                  <c:v>0</c:v>
                </c:pt>
              </c:numCache>
            </c:numRef>
          </c:val>
          <c:extLst xmlns:c16r2="http://schemas.microsoft.com/office/drawing/2015/06/chart">
            <c:ext xmlns:c16="http://schemas.microsoft.com/office/drawing/2014/chart" uri="{C3380CC4-5D6E-409C-BE32-E72D297353CC}">
              <c16:uniqueId val="{00000002-F943-4079-87D4-12D8D9965D42}"/>
            </c:ext>
          </c:extLst>
        </c:ser>
        <c:ser>
          <c:idx val="1"/>
          <c:order val="1"/>
          <c:spPr>
            <a:noFill/>
            <a:ln>
              <a:noFill/>
            </a:ln>
            <a:effectLst/>
          </c:spPr>
          <c:invertIfNegative val="0"/>
          <c:val>
            <c:numRef>
              <c:f>ForChecking!$AQ$11</c:f>
              <c:numCache>
                <c:formatCode>0%</c:formatCode>
                <c:ptCount val="1"/>
                <c:pt idx="0">
                  <c:v>1</c:v>
                </c:pt>
              </c:numCache>
            </c:numRef>
          </c:val>
          <c:extLst xmlns:c16r2="http://schemas.microsoft.com/office/drawing/2015/06/chart">
            <c:ext xmlns:c16="http://schemas.microsoft.com/office/drawing/2014/chart" uri="{C3380CC4-5D6E-409C-BE32-E72D297353CC}">
              <c16:uniqueId val="{00000004-F943-4079-87D4-12D8D9965D42}"/>
            </c:ext>
          </c:extLst>
        </c:ser>
        <c:dLbls>
          <c:showLegendKey val="0"/>
          <c:showVal val="0"/>
          <c:showCatName val="0"/>
          <c:showSerName val="0"/>
          <c:showPercent val="0"/>
          <c:showBubbleSize val="0"/>
        </c:dLbls>
        <c:gapWidth val="0"/>
        <c:overlap val="100"/>
        <c:axId val="245779968"/>
        <c:axId val="245776832"/>
      </c:barChart>
      <c:catAx>
        <c:axId val="245779968"/>
        <c:scaling>
          <c:orientation val="minMax"/>
        </c:scaling>
        <c:delete val="1"/>
        <c:axPos val="l"/>
        <c:majorTickMark val="none"/>
        <c:minorTickMark val="none"/>
        <c:tickLblPos val="nextTo"/>
        <c:crossAx val="245776832"/>
        <c:crosses val="autoZero"/>
        <c:auto val="1"/>
        <c:lblAlgn val="ctr"/>
        <c:lblOffset val="100"/>
        <c:noMultiLvlLbl val="0"/>
      </c:catAx>
      <c:valAx>
        <c:axId val="245776832"/>
        <c:scaling>
          <c:orientation val="minMax"/>
          <c:min val="0"/>
        </c:scaling>
        <c:delete val="1"/>
        <c:axPos val="b"/>
        <c:numFmt formatCode="0%" sourceLinked="1"/>
        <c:majorTickMark val="none"/>
        <c:minorTickMark val="none"/>
        <c:tickLblPos val="nextTo"/>
        <c:crossAx val="24577996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ForChecking!$AR$10</c:f>
              <c:numCache>
                <c:formatCode>0%</c:formatCode>
                <c:ptCount val="1"/>
                <c:pt idx="0">
                  <c:v>0</c:v>
                </c:pt>
              </c:numCache>
            </c:numRef>
          </c:val>
          <c:extLst xmlns:c16r2="http://schemas.microsoft.com/office/drawing/2015/06/chart">
            <c:ext xmlns:c16="http://schemas.microsoft.com/office/drawing/2014/chart" uri="{C3380CC4-5D6E-409C-BE32-E72D297353CC}">
              <c16:uniqueId val="{00000002-D4B1-4800-A948-F9A215ACC196}"/>
            </c:ext>
          </c:extLst>
        </c:ser>
        <c:ser>
          <c:idx val="1"/>
          <c:order val="1"/>
          <c:spPr>
            <a:noFill/>
            <a:ln>
              <a:noFill/>
            </a:ln>
            <a:effectLst/>
          </c:spPr>
          <c:invertIfNegative val="0"/>
          <c:val>
            <c:numRef>
              <c:f>ForChecking!$AR$11</c:f>
              <c:numCache>
                <c:formatCode>0%</c:formatCode>
                <c:ptCount val="1"/>
                <c:pt idx="0">
                  <c:v>1</c:v>
                </c:pt>
              </c:numCache>
            </c:numRef>
          </c:val>
          <c:extLst xmlns:c16r2="http://schemas.microsoft.com/office/drawing/2015/06/chart">
            <c:ext xmlns:c16="http://schemas.microsoft.com/office/drawing/2014/chart" uri="{C3380CC4-5D6E-409C-BE32-E72D297353CC}">
              <c16:uniqueId val="{00000004-D4B1-4800-A948-F9A215ACC196}"/>
            </c:ext>
          </c:extLst>
        </c:ser>
        <c:dLbls>
          <c:showLegendKey val="0"/>
          <c:showVal val="0"/>
          <c:showCatName val="0"/>
          <c:showSerName val="0"/>
          <c:showPercent val="0"/>
          <c:showBubbleSize val="0"/>
        </c:dLbls>
        <c:gapWidth val="0"/>
        <c:overlap val="100"/>
        <c:axId val="245777224"/>
        <c:axId val="310407136"/>
      </c:barChart>
      <c:catAx>
        <c:axId val="245777224"/>
        <c:scaling>
          <c:orientation val="minMax"/>
        </c:scaling>
        <c:delete val="1"/>
        <c:axPos val="l"/>
        <c:majorTickMark val="none"/>
        <c:minorTickMark val="none"/>
        <c:tickLblPos val="nextTo"/>
        <c:crossAx val="310407136"/>
        <c:crosses val="autoZero"/>
        <c:auto val="1"/>
        <c:lblAlgn val="ctr"/>
        <c:lblOffset val="100"/>
        <c:noMultiLvlLbl val="0"/>
      </c:catAx>
      <c:valAx>
        <c:axId val="310407136"/>
        <c:scaling>
          <c:orientation val="minMax"/>
          <c:min val="0"/>
        </c:scaling>
        <c:delete val="1"/>
        <c:axPos val="b"/>
        <c:numFmt formatCode="0%" sourceLinked="1"/>
        <c:majorTickMark val="none"/>
        <c:minorTickMark val="none"/>
        <c:tickLblPos val="nextTo"/>
        <c:crossAx val="24577722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ForChecking!$AL$10</c:f>
              <c:numCache>
                <c:formatCode>0%</c:formatCode>
                <c:ptCount val="1"/>
                <c:pt idx="0">
                  <c:v>0</c:v>
                </c:pt>
              </c:numCache>
            </c:numRef>
          </c:val>
          <c:extLst xmlns:c16r2="http://schemas.microsoft.com/office/drawing/2015/06/chart">
            <c:ext xmlns:c16="http://schemas.microsoft.com/office/drawing/2014/chart" uri="{C3380CC4-5D6E-409C-BE32-E72D297353CC}">
              <c16:uniqueId val="{00000002-37F6-4624-ADD1-F08EF6F5E755}"/>
            </c:ext>
          </c:extLst>
        </c:ser>
        <c:ser>
          <c:idx val="1"/>
          <c:order val="1"/>
          <c:spPr>
            <a:noFill/>
            <a:ln>
              <a:noFill/>
            </a:ln>
            <a:effectLst/>
          </c:spPr>
          <c:invertIfNegative val="0"/>
          <c:val>
            <c:numRef>
              <c:f>ForChecking!$AL$11</c:f>
              <c:numCache>
                <c:formatCode>0%</c:formatCode>
                <c:ptCount val="1"/>
                <c:pt idx="0">
                  <c:v>1</c:v>
                </c:pt>
              </c:numCache>
            </c:numRef>
          </c:val>
          <c:extLst xmlns:c16r2="http://schemas.microsoft.com/office/drawing/2015/06/chart">
            <c:ext xmlns:c16="http://schemas.microsoft.com/office/drawing/2014/chart" uri="{C3380CC4-5D6E-409C-BE32-E72D297353CC}">
              <c16:uniqueId val="{00000004-37F6-4624-ADD1-F08EF6F5E755}"/>
            </c:ext>
          </c:extLst>
        </c:ser>
        <c:dLbls>
          <c:showLegendKey val="0"/>
          <c:showVal val="0"/>
          <c:showCatName val="0"/>
          <c:showSerName val="0"/>
          <c:showPercent val="0"/>
          <c:showBubbleSize val="0"/>
        </c:dLbls>
        <c:gapWidth val="0"/>
        <c:overlap val="100"/>
        <c:axId val="310407528"/>
        <c:axId val="310404784"/>
      </c:barChart>
      <c:catAx>
        <c:axId val="310407528"/>
        <c:scaling>
          <c:orientation val="minMax"/>
        </c:scaling>
        <c:delete val="1"/>
        <c:axPos val="l"/>
        <c:majorTickMark val="none"/>
        <c:minorTickMark val="none"/>
        <c:tickLblPos val="nextTo"/>
        <c:crossAx val="310404784"/>
        <c:crosses val="autoZero"/>
        <c:auto val="1"/>
        <c:lblAlgn val="ctr"/>
        <c:lblOffset val="100"/>
        <c:noMultiLvlLbl val="0"/>
      </c:catAx>
      <c:valAx>
        <c:axId val="310404784"/>
        <c:scaling>
          <c:orientation val="minMax"/>
          <c:min val="0"/>
        </c:scaling>
        <c:delete val="1"/>
        <c:axPos val="b"/>
        <c:numFmt formatCode="0%" sourceLinked="1"/>
        <c:majorTickMark val="none"/>
        <c:minorTickMark val="none"/>
        <c:tickLblPos val="nextTo"/>
        <c:crossAx val="31040752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ForChecking!$AM$10</c:f>
              <c:numCache>
                <c:formatCode>0%</c:formatCode>
                <c:ptCount val="1"/>
                <c:pt idx="0">
                  <c:v>0</c:v>
                </c:pt>
              </c:numCache>
            </c:numRef>
          </c:val>
          <c:extLst xmlns:c16r2="http://schemas.microsoft.com/office/drawing/2015/06/chart">
            <c:ext xmlns:c16="http://schemas.microsoft.com/office/drawing/2014/chart" uri="{C3380CC4-5D6E-409C-BE32-E72D297353CC}">
              <c16:uniqueId val="{00000002-5D4D-4D80-BEBA-82EF44DE21EF}"/>
            </c:ext>
          </c:extLst>
        </c:ser>
        <c:ser>
          <c:idx val="1"/>
          <c:order val="1"/>
          <c:spPr>
            <a:noFill/>
            <a:ln>
              <a:noFill/>
            </a:ln>
            <a:effectLst/>
          </c:spPr>
          <c:invertIfNegative val="0"/>
          <c:val>
            <c:numRef>
              <c:f>ForChecking!$AM$11</c:f>
              <c:numCache>
                <c:formatCode>0%</c:formatCode>
                <c:ptCount val="1"/>
                <c:pt idx="0">
                  <c:v>1</c:v>
                </c:pt>
              </c:numCache>
            </c:numRef>
          </c:val>
          <c:extLst xmlns:c16r2="http://schemas.microsoft.com/office/drawing/2015/06/chart">
            <c:ext xmlns:c16="http://schemas.microsoft.com/office/drawing/2014/chart" uri="{C3380CC4-5D6E-409C-BE32-E72D297353CC}">
              <c16:uniqueId val="{00000004-5D4D-4D80-BEBA-82EF44DE21EF}"/>
            </c:ext>
          </c:extLst>
        </c:ser>
        <c:dLbls>
          <c:showLegendKey val="0"/>
          <c:showVal val="0"/>
          <c:showCatName val="0"/>
          <c:showSerName val="0"/>
          <c:showPercent val="0"/>
          <c:showBubbleSize val="0"/>
        </c:dLbls>
        <c:gapWidth val="0"/>
        <c:overlap val="100"/>
        <c:axId val="310404000"/>
        <c:axId val="310405176"/>
      </c:barChart>
      <c:catAx>
        <c:axId val="310404000"/>
        <c:scaling>
          <c:orientation val="minMax"/>
        </c:scaling>
        <c:delete val="1"/>
        <c:axPos val="l"/>
        <c:majorTickMark val="none"/>
        <c:minorTickMark val="none"/>
        <c:tickLblPos val="nextTo"/>
        <c:crossAx val="310405176"/>
        <c:crosses val="autoZero"/>
        <c:auto val="1"/>
        <c:lblAlgn val="ctr"/>
        <c:lblOffset val="100"/>
        <c:noMultiLvlLbl val="0"/>
      </c:catAx>
      <c:valAx>
        <c:axId val="310405176"/>
        <c:scaling>
          <c:orientation val="minMax"/>
          <c:min val="0"/>
        </c:scaling>
        <c:delete val="1"/>
        <c:axPos val="b"/>
        <c:numFmt formatCode="0%" sourceLinked="1"/>
        <c:majorTickMark val="none"/>
        <c:minorTickMark val="none"/>
        <c:tickLblPos val="nextTo"/>
        <c:crossAx val="31040400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ForChecking!$AP$10</c:f>
              <c:numCache>
                <c:formatCode>0%</c:formatCode>
                <c:ptCount val="1"/>
                <c:pt idx="0">
                  <c:v>0</c:v>
                </c:pt>
              </c:numCache>
            </c:numRef>
          </c:val>
          <c:extLst xmlns:c16r2="http://schemas.microsoft.com/office/drawing/2015/06/chart">
            <c:ext xmlns:c16="http://schemas.microsoft.com/office/drawing/2014/chart" uri="{C3380CC4-5D6E-409C-BE32-E72D297353CC}">
              <c16:uniqueId val="{00000002-9928-4E66-B5F8-F2B71D2DFF40}"/>
            </c:ext>
          </c:extLst>
        </c:ser>
        <c:ser>
          <c:idx val="1"/>
          <c:order val="1"/>
          <c:spPr>
            <a:noFill/>
            <a:ln>
              <a:noFill/>
            </a:ln>
            <a:effectLst/>
          </c:spPr>
          <c:invertIfNegative val="0"/>
          <c:val>
            <c:numRef>
              <c:f>ForChecking!$AP$11</c:f>
              <c:numCache>
                <c:formatCode>0%</c:formatCode>
                <c:ptCount val="1"/>
                <c:pt idx="0">
                  <c:v>1</c:v>
                </c:pt>
              </c:numCache>
            </c:numRef>
          </c:val>
          <c:extLst xmlns:c16r2="http://schemas.microsoft.com/office/drawing/2015/06/chart">
            <c:ext xmlns:c16="http://schemas.microsoft.com/office/drawing/2014/chart" uri="{C3380CC4-5D6E-409C-BE32-E72D297353CC}">
              <c16:uniqueId val="{00000004-9928-4E66-B5F8-F2B71D2DFF40}"/>
            </c:ext>
          </c:extLst>
        </c:ser>
        <c:dLbls>
          <c:showLegendKey val="0"/>
          <c:showVal val="0"/>
          <c:showCatName val="0"/>
          <c:showSerName val="0"/>
          <c:showPercent val="0"/>
          <c:showBubbleSize val="0"/>
        </c:dLbls>
        <c:gapWidth val="0"/>
        <c:overlap val="100"/>
        <c:axId val="310408312"/>
        <c:axId val="310409096"/>
      </c:barChart>
      <c:catAx>
        <c:axId val="310408312"/>
        <c:scaling>
          <c:orientation val="minMax"/>
        </c:scaling>
        <c:delete val="1"/>
        <c:axPos val="l"/>
        <c:majorTickMark val="none"/>
        <c:minorTickMark val="none"/>
        <c:tickLblPos val="nextTo"/>
        <c:crossAx val="310409096"/>
        <c:crosses val="autoZero"/>
        <c:auto val="1"/>
        <c:lblAlgn val="ctr"/>
        <c:lblOffset val="100"/>
        <c:noMultiLvlLbl val="0"/>
      </c:catAx>
      <c:valAx>
        <c:axId val="310409096"/>
        <c:scaling>
          <c:orientation val="minMax"/>
          <c:min val="0"/>
        </c:scaling>
        <c:delete val="1"/>
        <c:axPos val="b"/>
        <c:numFmt formatCode="0%" sourceLinked="1"/>
        <c:majorTickMark val="none"/>
        <c:minorTickMark val="none"/>
        <c:tickLblPos val="nextTo"/>
        <c:crossAx val="310408312"/>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ForChecking!$AO$10</c:f>
              <c:numCache>
                <c:formatCode>0%</c:formatCode>
                <c:ptCount val="1"/>
                <c:pt idx="0">
                  <c:v>0</c:v>
                </c:pt>
              </c:numCache>
            </c:numRef>
          </c:val>
          <c:extLst xmlns:c16r2="http://schemas.microsoft.com/office/drawing/2015/06/chart">
            <c:ext xmlns:c16="http://schemas.microsoft.com/office/drawing/2014/chart" uri="{C3380CC4-5D6E-409C-BE32-E72D297353CC}">
              <c16:uniqueId val="{00000002-08F7-4441-B513-5485FDA0F6F0}"/>
            </c:ext>
          </c:extLst>
        </c:ser>
        <c:ser>
          <c:idx val="1"/>
          <c:order val="1"/>
          <c:spPr>
            <a:noFill/>
            <a:ln>
              <a:noFill/>
            </a:ln>
            <a:effectLst/>
          </c:spPr>
          <c:invertIfNegative val="0"/>
          <c:val>
            <c:numRef>
              <c:f>ForChecking!$AO$11</c:f>
              <c:numCache>
                <c:formatCode>0%</c:formatCode>
                <c:ptCount val="1"/>
                <c:pt idx="0">
                  <c:v>1</c:v>
                </c:pt>
              </c:numCache>
            </c:numRef>
          </c:val>
          <c:extLst xmlns:c16r2="http://schemas.microsoft.com/office/drawing/2015/06/chart">
            <c:ext xmlns:c16="http://schemas.microsoft.com/office/drawing/2014/chart" uri="{C3380CC4-5D6E-409C-BE32-E72D297353CC}">
              <c16:uniqueId val="{00000004-08F7-4441-B513-5485FDA0F6F0}"/>
            </c:ext>
          </c:extLst>
        </c:ser>
        <c:dLbls>
          <c:showLegendKey val="0"/>
          <c:showVal val="0"/>
          <c:showCatName val="0"/>
          <c:showSerName val="0"/>
          <c:showPercent val="0"/>
          <c:showBubbleSize val="0"/>
        </c:dLbls>
        <c:gapWidth val="0"/>
        <c:overlap val="100"/>
        <c:axId val="310409488"/>
        <c:axId val="310410272"/>
      </c:barChart>
      <c:catAx>
        <c:axId val="310409488"/>
        <c:scaling>
          <c:orientation val="minMax"/>
        </c:scaling>
        <c:delete val="1"/>
        <c:axPos val="l"/>
        <c:majorTickMark val="none"/>
        <c:minorTickMark val="none"/>
        <c:tickLblPos val="nextTo"/>
        <c:crossAx val="310410272"/>
        <c:crosses val="autoZero"/>
        <c:auto val="1"/>
        <c:lblAlgn val="ctr"/>
        <c:lblOffset val="100"/>
        <c:noMultiLvlLbl val="0"/>
      </c:catAx>
      <c:valAx>
        <c:axId val="310410272"/>
        <c:scaling>
          <c:orientation val="minMax"/>
          <c:min val="0"/>
        </c:scaling>
        <c:delete val="1"/>
        <c:axPos val="b"/>
        <c:numFmt formatCode="0%" sourceLinked="1"/>
        <c:majorTickMark val="none"/>
        <c:minorTickMark val="none"/>
        <c:tickLblPos val="nextTo"/>
        <c:crossAx val="31040948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ForChecking!$AN$10</c:f>
              <c:numCache>
                <c:formatCode>0%</c:formatCode>
                <c:ptCount val="1"/>
                <c:pt idx="0">
                  <c:v>0</c:v>
                </c:pt>
              </c:numCache>
            </c:numRef>
          </c:val>
          <c:extLst xmlns:c16r2="http://schemas.microsoft.com/office/drawing/2015/06/chart">
            <c:ext xmlns:c16="http://schemas.microsoft.com/office/drawing/2014/chart" uri="{C3380CC4-5D6E-409C-BE32-E72D297353CC}">
              <c16:uniqueId val="{00000002-CC31-43AA-ADC4-CB2E526C1EEB}"/>
            </c:ext>
          </c:extLst>
        </c:ser>
        <c:ser>
          <c:idx val="1"/>
          <c:order val="1"/>
          <c:spPr>
            <a:noFill/>
            <a:ln>
              <a:noFill/>
            </a:ln>
            <a:effectLst/>
          </c:spPr>
          <c:invertIfNegative val="0"/>
          <c:val>
            <c:numRef>
              <c:f>ForChecking!$AN$11</c:f>
              <c:numCache>
                <c:formatCode>0%</c:formatCode>
                <c:ptCount val="1"/>
                <c:pt idx="0">
                  <c:v>1</c:v>
                </c:pt>
              </c:numCache>
            </c:numRef>
          </c:val>
          <c:extLst xmlns:c16r2="http://schemas.microsoft.com/office/drawing/2015/06/chart">
            <c:ext xmlns:c16="http://schemas.microsoft.com/office/drawing/2014/chart" uri="{C3380CC4-5D6E-409C-BE32-E72D297353CC}">
              <c16:uniqueId val="{00000004-CC31-43AA-ADC4-CB2E526C1EEB}"/>
            </c:ext>
          </c:extLst>
        </c:ser>
        <c:dLbls>
          <c:showLegendKey val="0"/>
          <c:showVal val="0"/>
          <c:showCatName val="0"/>
          <c:showSerName val="0"/>
          <c:showPercent val="0"/>
          <c:showBubbleSize val="0"/>
        </c:dLbls>
        <c:gapWidth val="0"/>
        <c:overlap val="100"/>
        <c:axId val="310403216"/>
        <c:axId val="310403608"/>
      </c:barChart>
      <c:catAx>
        <c:axId val="310403216"/>
        <c:scaling>
          <c:orientation val="minMax"/>
        </c:scaling>
        <c:delete val="1"/>
        <c:axPos val="l"/>
        <c:majorTickMark val="none"/>
        <c:minorTickMark val="none"/>
        <c:tickLblPos val="nextTo"/>
        <c:crossAx val="310403608"/>
        <c:crosses val="autoZero"/>
        <c:auto val="1"/>
        <c:lblAlgn val="ctr"/>
        <c:lblOffset val="100"/>
        <c:noMultiLvlLbl val="0"/>
      </c:catAx>
      <c:valAx>
        <c:axId val="310403608"/>
        <c:scaling>
          <c:orientation val="minMax"/>
          <c:min val="0"/>
        </c:scaling>
        <c:delete val="1"/>
        <c:axPos val="b"/>
        <c:numFmt formatCode="0%" sourceLinked="1"/>
        <c:majorTickMark val="none"/>
        <c:minorTickMark val="none"/>
        <c:tickLblPos val="nextTo"/>
        <c:crossAx val="31040321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ForChecking!$AQ$10</c:f>
              <c:numCache>
                <c:formatCode>0%</c:formatCode>
                <c:ptCount val="1"/>
                <c:pt idx="0">
                  <c:v>0</c:v>
                </c:pt>
              </c:numCache>
            </c:numRef>
          </c:val>
          <c:extLst xmlns:c16r2="http://schemas.microsoft.com/office/drawing/2015/06/chart">
            <c:ext xmlns:c16="http://schemas.microsoft.com/office/drawing/2014/chart" uri="{C3380CC4-5D6E-409C-BE32-E72D297353CC}">
              <c16:uniqueId val="{00000002-9347-4337-9EBF-091E6A6647F9}"/>
            </c:ext>
          </c:extLst>
        </c:ser>
        <c:ser>
          <c:idx val="1"/>
          <c:order val="1"/>
          <c:spPr>
            <a:noFill/>
            <a:ln>
              <a:noFill/>
            </a:ln>
            <a:effectLst/>
          </c:spPr>
          <c:invertIfNegative val="0"/>
          <c:val>
            <c:numRef>
              <c:f>ForChecking!$AQ$11</c:f>
              <c:numCache>
                <c:formatCode>0%</c:formatCode>
                <c:ptCount val="1"/>
                <c:pt idx="0">
                  <c:v>1</c:v>
                </c:pt>
              </c:numCache>
            </c:numRef>
          </c:val>
          <c:extLst xmlns:c16r2="http://schemas.microsoft.com/office/drawing/2015/06/chart">
            <c:ext xmlns:c16="http://schemas.microsoft.com/office/drawing/2014/chart" uri="{C3380CC4-5D6E-409C-BE32-E72D297353CC}">
              <c16:uniqueId val="{00000004-9347-4337-9EBF-091E6A6647F9}"/>
            </c:ext>
          </c:extLst>
        </c:ser>
        <c:dLbls>
          <c:showLegendKey val="0"/>
          <c:showVal val="0"/>
          <c:showCatName val="0"/>
          <c:showSerName val="0"/>
          <c:showPercent val="0"/>
          <c:showBubbleSize val="0"/>
        </c:dLbls>
        <c:gapWidth val="0"/>
        <c:overlap val="100"/>
        <c:axId val="310404392"/>
        <c:axId val="310405960"/>
      </c:barChart>
      <c:catAx>
        <c:axId val="310404392"/>
        <c:scaling>
          <c:orientation val="minMax"/>
        </c:scaling>
        <c:delete val="1"/>
        <c:axPos val="l"/>
        <c:majorTickMark val="none"/>
        <c:minorTickMark val="none"/>
        <c:tickLblPos val="nextTo"/>
        <c:crossAx val="310405960"/>
        <c:crosses val="autoZero"/>
        <c:auto val="1"/>
        <c:lblAlgn val="ctr"/>
        <c:lblOffset val="100"/>
        <c:noMultiLvlLbl val="0"/>
      </c:catAx>
      <c:valAx>
        <c:axId val="310405960"/>
        <c:scaling>
          <c:orientation val="minMax"/>
          <c:min val="0"/>
        </c:scaling>
        <c:delete val="1"/>
        <c:axPos val="b"/>
        <c:numFmt formatCode="0%" sourceLinked="1"/>
        <c:majorTickMark val="none"/>
        <c:minorTickMark val="none"/>
        <c:tickLblPos val="nextTo"/>
        <c:crossAx val="310404392"/>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ForChecking!$AR$10</c:f>
              <c:numCache>
                <c:formatCode>0%</c:formatCode>
                <c:ptCount val="1"/>
                <c:pt idx="0">
                  <c:v>0</c:v>
                </c:pt>
              </c:numCache>
            </c:numRef>
          </c:val>
          <c:extLst xmlns:c16r2="http://schemas.microsoft.com/office/drawing/2015/06/chart">
            <c:ext xmlns:c16="http://schemas.microsoft.com/office/drawing/2014/chart" uri="{C3380CC4-5D6E-409C-BE32-E72D297353CC}">
              <c16:uniqueId val="{00000002-8D93-46C0-BCD2-735B9FD81DA6}"/>
            </c:ext>
          </c:extLst>
        </c:ser>
        <c:ser>
          <c:idx val="1"/>
          <c:order val="1"/>
          <c:spPr>
            <a:noFill/>
            <a:ln>
              <a:noFill/>
            </a:ln>
            <a:effectLst/>
          </c:spPr>
          <c:invertIfNegative val="0"/>
          <c:val>
            <c:numRef>
              <c:f>ForChecking!$AR$11</c:f>
              <c:numCache>
                <c:formatCode>0%</c:formatCode>
                <c:ptCount val="1"/>
                <c:pt idx="0">
                  <c:v>1</c:v>
                </c:pt>
              </c:numCache>
            </c:numRef>
          </c:val>
          <c:extLst xmlns:c16r2="http://schemas.microsoft.com/office/drawing/2015/06/chart">
            <c:ext xmlns:c16="http://schemas.microsoft.com/office/drawing/2014/chart" uri="{C3380CC4-5D6E-409C-BE32-E72D297353CC}">
              <c16:uniqueId val="{00000004-8D93-46C0-BCD2-735B9FD81DA6}"/>
            </c:ext>
          </c:extLst>
        </c:ser>
        <c:dLbls>
          <c:showLegendKey val="0"/>
          <c:showVal val="0"/>
          <c:showCatName val="0"/>
          <c:showSerName val="0"/>
          <c:showPercent val="0"/>
          <c:showBubbleSize val="0"/>
        </c:dLbls>
        <c:gapWidth val="0"/>
        <c:overlap val="100"/>
        <c:axId val="245781928"/>
        <c:axId val="245781144"/>
      </c:barChart>
      <c:catAx>
        <c:axId val="245781928"/>
        <c:scaling>
          <c:orientation val="minMax"/>
        </c:scaling>
        <c:delete val="1"/>
        <c:axPos val="l"/>
        <c:majorTickMark val="none"/>
        <c:minorTickMark val="none"/>
        <c:tickLblPos val="nextTo"/>
        <c:crossAx val="245781144"/>
        <c:crosses val="autoZero"/>
        <c:auto val="1"/>
        <c:lblAlgn val="ctr"/>
        <c:lblOffset val="100"/>
        <c:noMultiLvlLbl val="0"/>
      </c:catAx>
      <c:valAx>
        <c:axId val="245781144"/>
        <c:scaling>
          <c:orientation val="minMax"/>
          <c:min val="0"/>
        </c:scaling>
        <c:delete val="1"/>
        <c:axPos val="b"/>
        <c:numFmt formatCode="0%" sourceLinked="1"/>
        <c:majorTickMark val="none"/>
        <c:minorTickMark val="none"/>
        <c:tickLblPos val="nextTo"/>
        <c:crossAx val="24578192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ForChecking!$AL$10</c:f>
              <c:numCache>
                <c:formatCode>0%</c:formatCode>
                <c:ptCount val="1"/>
                <c:pt idx="0">
                  <c:v>0</c:v>
                </c:pt>
              </c:numCache>
            </c:numRef>
          </c:val>
          <c:extLst xmlns:c16r2="http://schemas.microsoft.com/office/drawing/2015/06/chart">
            <c:ext xmlns:c16="http://schemas.microsoft.com/office/drawing/2014/chart" uri="{C3380CC4-5D6E-409C-BE32-E72D297353CC}">
              <c16:uniqueId val="{00000002-B6DF-46BB-8732-DBAA2B35EFA8}"/>
            </c:ext>
          </c:extLst>
        </c:ser>
        <c:ser>
          <c:idx val="1"/>
          <c:order val="1"/>
          <c:spPr>
            <a:noFill/>
            <a:ln>
              <a:noFill/>
            </a:ln>
            <a:effectLst/>
          </c:spPr>
          <c:invertIfNegative val="0"/>
          <c:val>
            <c:numRef>
              <c:f>ForChecking!$AL$11</c:f>
              <c:numCache>
                <c:formatCode>0%</c:formatCode>
                <c:ptCount val="1"/>
                <c:pt idx="0">
                  <c:v>1</c:v>
                </c:pt>
              </c:numCache>
            </c:numRef>
          </c:val>
          <c:extLst xmlns:c16r2="http://schemas.microsoft.com/office/drawing/2015/06/chart">
            <c:ext xmlns:c16="http://schemas.microsoft.com/office/drawing/2014/chart" uri="{C3380CC4-5D6E-409C-BE32-E72D297353CC}">
              <c16:uniqueId val="{00000004-B6DF-46BB-8732-DBAA2B35EFA8}"/>
            </c:ext>
          </c:extLst>
        </c:ser>
        <c:dLbls>
          <c:showLegendKey val="0"/>
          <c:showVal val="0"/>
          <c:showCatName val="0"/>
          <c:showSerName val="0"/>
          <c:showPercent val="0"/>
          <c:showBubbleSize val="0"/>
        </c:dLbls>
        <c:gapWidth val="0"/>
        <c:overlap val="100"/>
        <c:axId val="245779184"/>
        <c:axId val="309167696"/>
      </c:barChart>
      <c:catAx>
        <c:axId val="245779184"/>
        <c:scaling>
          <c:orientation val="minMax"/>
        </c:scaling>
        <c:delete val="1"/>
        <c:axPos val="l"/>
        <c:majorTickMark val="none"/>
        <c:minorTickMark val="none"/>
        <c:tickLblPos val="nextTo"/>
        <c:crossAx val="309167696"/>
        <c:crosses val="autoZero"/>
        <c:auto val="1"/>
        <c:lblAlgn val="ctr"/>
        <c:lblOffset val="100"/>
        <c:noMultiLvlLbl val="0"/>
      </c:catAx>
      <c:valAx>
        <c:axId val="309167696"/>
        <c:scaling>
          <c:orientation val="minMax"/>
          <c:min val="0"/>
        </c:scaling>
        <c:delete val="1"/>
        <c:axPos val="b"/>
        <c:numFmt formatCode="0%" sourceLinked="1"/>
        <c:majorTickMark val="none"/>
        <c:minorTickMark val="none"/>
        <c:tickLblPos val="nextTo"/>
        <c:crossAx val="24577918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ForChecking!$AM$10</c:f>
              <c:numCache>
                <c:formatCode>0%</c:formatCode>
                <c:ptCount val="1"/>
                <c:pt idx="0">
                  <c:v>0</c:v>
                </c:pt>
              </c:numCache>
            </c:numRef>
          </c:val>
          <c:extLst xmlns:c16r2="http://schemas.microsoft.com/office/drawing/2015/06/chart">
            <c:ext xmlns:c16="http://schemas.microsoft.com/office/drawing/2014/chart" uri="{C3380CC4-5D6E-409C-BE32-E72D297353CC}">
              <c16:uniqueId val="{00000002-85FC-4E9A-9413-0A28DF631A25}"/>
            </c:ext>
          </c:extLst>
        </c:ser>
        <c:ser>
          <c:idx val="1"/>
          <c:order val="1"/>
          <c:spPr>
            <a:noFill/>
            <a:ln>
              <a:noFill/>
            </a:ln>
            <a:effectLst/>
          </c:spPr>
          <c:invertIfNegative val="0"/>
          <c:val>
            <c:numRef>
              <c:f>ForChecking!$AM$11</c:f>
              <c:numCache>
                <c:formatCode>0%</c:formatCode>
                <c:ptCount val="1"/>
                <c:pt idx="0">
                  <c:v>1</c:v>
                </c:pt>
              </c:numCache>
            </c:numRef>
          </c:val>
          <c:extLst xmlns:c16r2="http://schemas.microsoft.com/office/drawing/2015/06/chart">
            <c:ext xmlns:c16="http://schemas.microsoft.com/office/drawing/2014/chart" uri="{C3380CC4-5D6E-409C-BE32-E72D297353CC}">
              <c16:uniqueId val="{00000004-85FC-4E9A-9413-0A28DF631A25}"/>
            </c:ext>
          </c:extLst>
        </c:ser>
        <c:dLbls>
          <c:showLegendKey val="0"/>
          <c:showVal val="0"/>
          <c:showCatName val="0"/>
          <c:showSerName val="0"/>
          <c:showPercent val="0"/>
          <c:showBubbleSize val="0"/>
        </c:dLbls>
        <c:gapWidth val="0"/>
        <c:overlap val="100"/>
        <c:axId val="309165736"/>
        <c:axId val="309168088"/>
      </c:barChart>
      <c:catAx>
        <c:axId val="309165736"/>
        <c:scaling>
          <c:orientation val="minMax"/>
        </c:scaling>
        <c:delete val="1"/>
        <c:axPos val="l"/>
        <c:majorTickMark val="none"/>
        <c:minorTickMark val="none"/>
        <c:tickLblPos val="nextTo"/>
        <c:crossAx val="309168088"/>
        <c:crosses val="autoZero"/>
        <c:auto val="1"/>
        <c:lblAlgn val="ctr"/>
        <c:lblOffset val="100"/>
        <c:noMultiLvlLbl val="0"/>
      </c:catAx>
      <c:valAx>
        <c:axId val="309168088"/>
        <c:scaling>
          <c:orientation val="minMax"/>
          <c:min val="0"/>
        </c:scaling>
        <c:delete val="1"/>
        <c:axPos val="b"/>
        <c:numFmt formatCode="0%" sourceLinked="1"/>
        <c:majorTickMark val="none"/>
        <c:minorTickMark val="none"/>
        <c:tickLblPos val="nextTo"/>
        <c:crossAx val="30916573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ForChecking!$AP$10</c:f>
              <c:numCache>
                <c:formatCode>0%</c:formatCode>
                <c:ptCount val="1"/>
                <c:pt idx="0">
                  <c:v>0</c:v>
                </c:pt>
              </c:numCache>
            </c:numRef>
          </c:val>
          <c:extLst xmlns:c16r2="http://schemas.microsoft.com/office/drawing/2015/06/chart">
            <c:ext xmlns:c16="http://schemas.microsoft.com/office/drawing/2014/chart" uri="{C3380CC4-5D6E-409C-BE32-E72D297353CC}">
              <c16:uniqueId val="{00000002-3DB2-4902-862A-27B508F4B2F1}"/>
            </c:ext>
          </c:extLst>
        </c:ser>
        <c:ser>
          <c:idx val="1"/>
          <c:order val="1"/>
          <c:spPr>
            <a:noFill/>
            <a:ln>
              <a:noFill/>
            </a:ln>
            <a:effectLst/>
          </c:spPr>
          <c:invertIfNegative val="0"/>
          <c:val>
            <c:numRef>
              <c:f>ForChecking!$AP$11</c:f>
              <c:numCache>
                <c:formatCode>0%</c:formatCode>
                <c:ptCount val="1"/>
                <c:pt idx="0">
                  <c:v>1</c:v>
                </c:pt>
              </c:numCache>
            </c:numRef>
          </c:val>
          <c:extLst xmlns:c16r2="http://schemas.microsoft.com/office/drawing/2015/06/chart">
            <c:ext xmlns:c16="http://schemas.microsoft.com/office/drawing/2014/chart" uri="{C3380CC4-5D6E-409C-BE32-E72D297353CC}">
              <c16:uniqueId val="{00000004-3DB2-4902-862A-27B508F4B2F1}"/>
            </c:ext>
          </c:extLst>
        </c:ser>
        <c:dLbls>
          <c:showLegendKey val="0"/>
          <c:showVal val="0"/>
          <c:showCatName val="0"/>
          <c:showSerName val="0"/>
          <c:showPercent val="0"/>
          <c:showBubbleSize val="0"/>
        </c:dLbls>
        <c:gapWidth val="0"/>
        <c:overlap val="100"/>
        <c:axId val="309169656"/>
        <c:axId val="309168872"/>
      </c:barChart>
      <c:catAx>
        <c:axId val="309169656"/>
        <c:scaling>
          <c:orientation val="minMax"/>
        </c:scaling>
        <c:delete val="1"/>
        <c:axPos val="l"/>
        <c:majorTickMark val="none"/>
        <c:minorTickMark val="none"/>
        <c:tickLblPos val="nextTo"/>
        <c:crossAx val="309168872"/>
        <c:crosses val="autoZero"/>
        <c:auto val="1"/>
        <c:lblAlgn val="ctr"/>
        <c:lblOffset val="100"/>
        <c:noMultiLvlLbl val="0"/>
      </c:catAx>
      <c:valAx>
        <c:axId val="309168872"/>
        <c:scaling>
          <c:orientation val="minMax"/>
          <c:min val="0"/>
        </c:scaling>
        <c:delete val="1"/>
        <c:axPos val="b"/>
        <c:numFmt formatCode="0%" sourceLinked="1"/>
        <c:majorTickMark val="none"/>
        <c:minorTickMark val="none"/>
        <c:tickLblPos val="nextTo"/>
        <c:crossAx val="30916965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ForChecking!$AO$10</c:f>
              <c:numCache>
                <c:formatCode>0%</c:formatCode>
                <c:ptCount val="1"/>
                <c:pt idx="0">
                  <c:v>0</c:v>
                </c:pt>
              </c:numCache>
            </c:numRef>
          </c:val>
          <c:extLst xmlns:c16r2="http://schemas.microsoft.com/office/drawing/2015/06/chart">
            <c:ext xmlns:c16="http://schemas.microsoft.com/office/drawing/2014/chart" uri="{C3380CC4-5D6E-409C-BE32-E72D297353CC}">
              <c16:uniqueId val="{00000002-CDC2-4B50-A218-DFA257F738A7}"/>
            </c:ext>
          </c:extLst>
        </c:ser>
        <c:ser>
          <c:idx val="1"/>
          <c:order val="1"/>
          <c:spPr>
            <a:noFill/>
            <a:ln>
              <a:noFill/>
            </a:ln>
            <a:effectLst/>
          </c:spPr>
          <c:invertIfNegative val="0"/>
          <c:val>
            <c:numRef>
              <c:f>ForChecking!$AO$11</c:f>
              <c:numCache>
                <c:formatCode>0%</c:formatCode>
                <c:ptCount val="1"/>
                <c:pt idx="0">
                  <c:v>1</c:v>
                </c:pt>
              </c:numCache>
            </c:numRef>
          </c:val>
          <c:extLst xmlns:c16r2="http://schemas.microsoft.com/office/drawing/2015/06/chart">
            <c:ext xmlns:c16="http://schemas.microsoft.com/office/drawing/2014/chart" uri="{C3380CC4-5D6E-409C-BE32-E72D297353CC}">
              <c16:uniqueId val="{00000004-CDC2-4B50-A218-DFA257F738A7}"/>
            </c:ext>
          </c:extLst>
        </c:ser>
        <c:dLbls>
          <c:showLegendKey val="0"/>
          <c:showVal val="0"/>
          <c:showCatName val="0"/>
          <c:showSerName val="0"/>
          <c:showPercent val="0"/>
          <c:showBubbleSize val="0"/>
        </c:dLbls>
        <c:gapWidth val="0"/>
        <c:overlap val="100"/>
        <c:axId val="309166912"/>
        <c:axId val="309168480"/>
      </c:barChart>
      <c:catAx>
        <c:axId val="309166912"/>
        <c:scaling>
          <c:orientation val="minMax"/>
        </c:scaling>
        <c:delete val="1"/>
        <c:axPos val="l"/>
        <c:majorTickMark val="none"/>
        <c:minorTickMark val="none"/>
        <c:tickLblPos val="nextTo"/>
        <c:crossAx val="309168480"/>
        <c:crosses val="autoZero"/>
        <c:auto val="1"/>
        <c:lblAlgn val="ctr"/>
        <c:lblOffset val="100"/>
        <c:noMultiLvlLbl val="0"/>
      </c:catAx>
      <c:valAx>
        <c:axId val="309168480"/>
        <c:scaling>
          <c:orientation val="minMax"/>
          <c:min val="0"/>
        </c:scaling>
        <c:delete val="1"/>
        <c:axPos val="b"/>
        <c:numFmt formatCode="0%" sourceLinked="1"/>
        <c:majorTickMark val="none"/>
        <c:minorTickMark val="none"/>
        <c:tickLblPos val="nextTo"/>
        <c:crossAx val="309166912"/>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ForChecking!$AN$10</c:f>
              <c:numCache>
                <c:formatCode>0%</c:formatCode>
                <c:ptCount val="1"/>
                <c:pt idx="0">
                  <c:v>0</c:v>
                </c:pt>
              </c:numCache>
            </c:numRef>
          </c:val>
          <c:extLst xmlns:c16r2="http://schemas.microsoft.com/office/drawing/2015/06/chart">
            <c:ext xmlns:c16="http://schemas.microsoft.com/office/drawing/2014/chart" uri="{C3380CC4-5D6E-409C-BE32-E72D297353CC}">
              <c16:uniqueId val="{00000002-81C3-4D88-9C11-8FBD1EBF034F}"/>
            </c:ext>
          </c:extLst>
        </c:ser>
        <c:ser>
          <c:idx val="1"/>
          <c:order val="1"/>
          <c:spPr>
            <a:noFill/>
            <a:ln>
              <a:noFill/>
            </a:ln>
            <a:effectLst/>
          </c:spPr>
          <c:invertIfNegative val="0"/>
          <c:val>
            <c:numRef>
              <c:f>ForChecking!$AN$11</c:f>
              <c:numCache>
                <c:formatCode>0%</c:formatCode>
                <c:ptCount val="1"/>
                <c:pt idx="0">
                  <c:v>1</c:v>
                </c:pt>
              </c:numCache>
            </c:numRef>
          </c:val>
          <c:extLst xmlns:c16r2="http://schemas.microsoft.com/office/drawing/2015/06/chart">
            <c:ext xmlns:c16="http://schemas.microsoft.com/office/drawing/2014/chart" uri="{C3380CC4-5D6E-409C-BE32-E72D297353CC}">
              <c16:uniqueId val="{00000004-81C3-4D88-9C11-8FBD1EBF034F}"/>
            </c:ext>
          </c:extLst>
        </c:ser>
        <c:dLbls>
          <c:showLegendKey val="0"/>
          <c:showVal val="0"/>
          <c:showCatName val="0"/>
          <c:showSerName val="0"/>
          <c:showPercent val="0"/>
          <c:showBubbleSize val="0"/>
        </c:dLbls>
        <c:gapWidth val="0"/>
        <c:overlap val="100"/>
        <c:axId val="309164560"/>
        <c:axId val="309170048"/>
      </c:barChart>
      <c:catAx>
        <c:axId val="309164560"/>
        <c:scaling>
          <c:orientation val="minMax"/>
        </c:scaling>
        <c:delete val="1"/>
        <c:axPos val="l"/>
        <c:majorTickMark val="none"/>
        <c:minorTickMark val="none"/>
        <c:tickLblPos val="nextTo"/>
        <c:crossAx val="309170048"/>
        <c:crosses val="autoZero"/>
        <c:auto val="1"/>
        <c:lblAlgn val="ctr"/>
        <c:lblOffset val="100"/>
        <c:noMultiLvlLbl val="0"/>
      </c:catAx>
      <c:valAx>
        <c:axId val="309170048"/>
        <c:scaling>
          <c:orientation val="minMax"/>
          <c:min val="0"/>
        </c:scaling>
        <c:delete val="1"/>
        <c:axPos val="b"/>
        <c:numFmt formatCode="0%" sourceLinked="1"/>
        <c:majorTickMark val="none"/>
        <c:minorTickMark val="none"/>
        <c:tickLblPos val="nextTo"/>
        <c:crossAx val="30916456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ForChecking!$AQ$10</c:f>
              <c:numCache>
                <c:formatCode>0%</c:formatCode>
                <c:ptCount val="1"/>
                <c:pt idx="0">
                  <c:v>0</c:v>
                </c:pt>
              </c:numCache>
            </c:numRef>
          </c:val>
          <c:extLst xmlns:c16r2="http://schemas.microsoft.com/office/drawing/2015/06/chart">
            <c:ext xmlns:c16="http://schemas.microsoft.com/office/drawing/2014/chart" uri="{C3380CC4-5D6E-409C-BE32-E72D297353CC}">
              <c16:uniqueId val="{00000002-E153-49B9-9ADD-5A2FE101D5C8}"/>
            </c:ext>
          </c:extLst>
        </c:ser>
        <c:ser>
          <c:idx val="1"/>
          <c:order val="1"/>
          <c:spPr>
            <a:noFill/>
            <a:ln>
              <a:noFill/>
            </a:ln>
            <a:effectLst/>
          </c:spPr>
          <c:invertIfNegative val="0"/>
          <c:val>
            <c:numRef>
              <c:f>ForChecking!$AQ$11</c:f>
              <c:numCache>
                <c:formatCode>0%</c:formatCode>
                <c:ptCount val="1"/>
                <c:pt idx="0">
                  <c:v>1</c:v>
                </c:pt>
              </c:numCache>
            </c:numRef>
          </c:val>
          <c:extLst xmlns:c16r2="http://schemas.microsoft.com/office/drawing/2015/06/chart">
            <c:ext xmlns:c16="http://schemas.microsoft.com/office/drawing/2014/chart" uri="{C3380CC4-5D6E-409C-BE32-E72D297353CC}">
              <c16:uniqueId val="{00000004-E153-49B9-9ADD-5A2FE101D5C8}"/>
            </c:ext>
          </c:extLst>
        </c:ser>
        <c:dLbls>
          <c:showLegendKey val="0"/>
          <c:showVal val="0"/>
          <c:showCatName val="0"/>
          <c:showSerName val="0"/>
          <c:showPercent val="0"/>
          <c:showBubbleSize val="0"/>
        </c:dLbls>
        <c:gapWidth val="0"/>
        <c:overlap val="100"/>
        <c:axId val="309166520"/>
        <c:axId val="309163384"/>
      </c:barChart>
      <c:catAx>
        <c:axId val="309166520"/>
        <c:scaling>
          <c:orientation val="minMax"/>
        </c:scaling>
        <c:delete val="1"/>
        <c:axPos val="l"/>
        <c:majorTickMark val="none"/>
        <c:minorTickMark val="none"/>
        <c:tickLblPos val="nextTo"/>
        <c:crossAx val="309163384"/>
        <c:crosses val="autoZero"/>
        <c:auto val="1"/>
        <c:lblAlgn val="ctr"/>
        <c:lblOffset val="100"/>
        <c:noMultiLvlLbl val="0"/>
      </c:catAx>
      <c:valAx>
        <c:axId val="309163384"/>
        <c:scaling>
          <c:orientation val="minMax"/>
          <c:min val="0"/>
        </c:scaling>
        <c:delete val="1"/>
        <c:axPos val="b"/>
        <c:numFmt formatCode="0%" sourceLinked="1"/>
        <c:majorTickMark val="none"/>
        <c:minorTickMark val="none"/>
        <c:tickLblPos val="nextTo"/>
        <c:crossAx val="30916652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ForChecking!$AR$10</c:f>
              <c:numCache>
                <c:formatCode>0%</c:formatCode>
                <c:ptCount val="1"/>
                <c:pt idx="0">
                  <c:v>0</c:v>
                </c:pt>
              </c:numCache>
            </c:numRef>
          </c:val>
          <c:extLst xmlns:c16r2="http://schemas.microsoft.com/office/drawing/2015/06/chart">
            <c:ext xmlns:c16="http://schemas.microsoft.com/office/drawing/2014/chart" uri="{C3380CC4-5D6E-409C-BE32-E72D297353CC}">
              <c16:uniqueId val="{00000002-61C6-4B58-89AD-F9235923D166}"/>
            </c:ext>
          </c:extLst>
        </c:ser>
        <c:ser>
          <c:idx val="1"/>
          <c:order val="1"/>
          <c:spPr>
            <a:noFill/>
            <a:ln>
              <a:noFill/>
            </a:ln>
            <a:effectLst/>
          </c:spPr>
          <c:invertIfNegative val="0"/>
          <c:val>
            <c:numRef>
              <c:f>ForChecking!$AR$11</c:f>
              <c:numCache>
                <c:formatCode>0%</c:formatCode>
                <c:ptCount val="1"/>
                <c:pt idx="0">
                  <c:v>1</c:v>
                </c:pt>
              </c:numCache>
            </c:numRef>
          </c:val>
          <c:extLst xmlns:c16r2="http://schemas.microsoft.com/office/drawing/2015/06/chart">
            <c:ext xmlns:c16="http://schemas.microsoft.com/office/drawing/2014/chart" uri="{C3380CC4-5D6E-409C-BE32-E72D297353CC}">
              <c16:uniqueId val="{00000004-61C6-4B58-89AD-F9235923D166}"/>
            </c:ext>
          </c:extLst>
        </c:ser>
        <c:dLbls>
          <c:showLegendKey val="0"/>
          <c:showVal val="0"/>
          <c:showCatName val="0"/>
          <c:showSerName val="0"/>
          <c:showPercent val="0"/>
          <c:showBubbleSize val="0"/>
        </c:dLbls>
        <c:gapWidth val="0"/>
        <c:overlap val="100"/>
        <c:axId val="309169264"/>
        <c:axId val="309167304"/>
      </c:barChart>
      <c:catAx>
        <c:axId val="309169264"/>
        <c:scaling>
          <c:orientation val="minMax"/>
        </c:scaling>
        <c:delete val="1"/>
        <c:axPos val="l"/>
        <c:majorTickMark val="none"/>
        <c:minorTickMark val="none"/>
        <c:tickLblPos val="nextTo"/>
        <c:crossAx val="309167304"/>
        <c:crosses val="autoZero"/>
        <c:auto val="1"/>
        <c:lblAlgn val="ctr"/>
        <c:lblOffset val="100"/>
        <c:noMultiLvlLbl val="0"/>
      </c:catAx>
      <c:valAx>
        <c:axId val="309167304"/>
        <c:scaling>
          <c:orientation val="minMax"/>
          <c:min val="0"/>
        </c:scaling>
        <c:delete val="1"/>
        <c:axPos val="b"/>
        <c:numFmt formatCode="0%" sourceLinked="1"/>
        <c:majorTickMark val="none"/>
        <c:minorTickMark val="none"/>
        <c:tickLblPos val="nextTo"/>
        <c:crossAx val="30916926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ForChecking!$AL$10</c:f>
              <c:numCache>
                <c:formatCode>0%</c:formatCode>
                <c:ptCount val="1"/>
                <c:pt idx="0">
                  <c:v>0</c:v>
                </c:pt>
              </c:numCache>
            </c:numRef>
          </c:val>
          <c:extLst xmlns:c16r2="http://schemas.microsoft.com/office/drawing/2015/06/chart">
            <c:ext xmlns:c16="http://schemas.microsoft.com/office/drawing/2014/chart" uri="{C3380CC4-5D6E-409C-BE32-E72D297353CC}">
              <c16:uniqueId val="{00000002-545F-4ABA-B13A-533A8AF10C39}"/>
            </c:ext>
          </c:extLst>
        </c:ser>
        <c:ser>
          <c:idx val="1"/>
          <c:order val="1"/>
          <c:spPr>
            <a:noFill/>
            <a:ln>
              <a:noFill/>
            </a:ln>
            <a:effectLst/>
          </c:spPr>
          <c:invertIfNegative val="0"/>
          <c:val>
            <c:numRef>
              <c:f>ForChecking!$AL$11</c:f>
              <c:numCache>
                <c:formatCode>0%</c:formatCode>
                <c:ptCount val="1"/>
                <c:pt idx="0">
                  <c:v>1</c:v>
                </c:pt>
              </c:numCache>
            </c:numRef>
          </c:val>
          <c:extLst xmlns:c16r2="http://schemas.microsoft.com/office/drawing/2015/06/chart">
            <c:ext xmlns:c16="http://schemas.microsoft.com/office/drawing/2014/chart" uri="{C3380CC4-5D6E-409C-BE32-E72D297353CC}">
              <c16:uniqueId val="{00000004-545F-4ABA-B13A-533A8AF10C39}"/>
            </c:ext>
          </c:extLst>
        </c:ser>
        <c:dLbls>
          <c:showLegendKey val="0"/>
          <c:showVal val="0"/>
          <c:showCatName val="0"/>
          <c:showSerName val="0"/>
          <c:showPercent val="0"/>
          <c:showBubbleSize val="0"/>
        </c:dLbls>
        <c:gapWidth val="0"/>
        <c:overlap val="100"/>
        <c:axId val="313334272"/>
        <c:axId val="313340152"/>
      </c:barChart>
      <c:catAx>
        <c:axId val="313334272"/>
        <c:scaling>
          <c:orientation val="minMax"/>
        </c:scaling>
        <c:delete val="1"/>
        <c:axPos val="l"/>
        <c:majorTickMark val="none"/>
        <c:minorTickMark val="none"/>
        <c:tickLblPos val="nextTo"/>
        <c:crossAx val="313340152"/>
        <c:crosses val="autoZero"/>
        <c:auto val="1"/>
        <c:lblAlgn val="ctr"/>
        <c:lblOffset val="100"/>
        <c:noMultiLvlLbl val="0"/>
      </c:catAx>
      <c:valAx>
        <c:axId val="313340152"/>
        <c:scaling>
          <c:orientation val="minMax"/>
          <c:min val="0"/>
        </c:scaling>
        <c:delete val="1"/>
        <c:axPos val="b"/>
        <c:numFmt formatCode="0%" sourceLinked="1"/>
        <c:majorTickMark val="none"/>
        <c:minorTickMark val="none"/>
        <c:tickLblPos val="nextTo"/>
        <c:crossAx val="313334272"/>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ForChecking!$AM$10</c:f>
              <c:numCache>
                <c:formatCode>0%</c:formatCode>
                <c:ptCount val="1"/>
                <c:pt idx="0">
                  <c:v>0</c:v>
                </c:pt>
              </c:numCache>
            </c:numRef>
          </c:val>
          <c:extLst xmlns:c16r2="http://schemas.microsoft.com/office/drawing/2015/06/chart">
            <c:ext xmlns:c16="http://schemas.microsoft.com/office/drawing/2014/chart" uri="{C3380CC4-5D6E-409C-BE32-E72D297353CC}">
              <c16:uniqueId val="{00000002-2817-4618-BB7C-71933AB986FB}"/>
            </c:ext>
          </c:extLst>
        </c:ser>
        <c:ser>
          <c:idx val="1"/>
          <c:order val="1"/>
          <c:spPr>
            <a:noFill/>
            <a:ln>
              <a:noFill/>
            </a:ln>
            <a:effectLst/>
          </c:spPr>
          <c:invertIfNegative val="0"/>
          <c:val>
            <c:numRef>
              <c:f>ForChecking!$AM$11</c:f>
              <c:numCache>
                <c:formatCode>0%</c:formatCode>
                <c:ptCount val="1"/>
                <c:pt idx="0">
                  <c:v>1</c:v>
                </c:pt>
              </c:numCache>
            </c:numRef>
          </c:val>
          <c:extLst xmlns:c16r2="http://schemas.microsoft.com/office/drawing/2015/06/chart">
            <c:ext xmlns:c16="http://schemas.microsoft.com/office/drawing/2014/chart" uri="{C3380CC4-5D6E-409C-BE32-E72D297353CC}">
              <c16:uniqueId val="{00000004-2817-4618-BB7C-71933AB986FB}"/>
            </c:ext>
          </c:extLst>
        </c:ser>
        <c:dLbls>
          <c:showLegendKey val="0"/>
          <c:showVal val="0"/>
          <c:showCatName val="0"/>
          <c:showSerName val="0"/>
          <c:showPercent val="0"/>
          <c:showBubbleSize val="0"/>
        </c:dLbls>
        <c:gapWidth val="0"/>
        <c:overlap val="100"/>
        <c:axId val="313335840"/>
        <c:axId val="313338192"/>
      </c:barChart>
      <c:catAx>
        <c:axId val="313335840"/>
        <c:scaling>
          <c:orientation val="minMax"/>
        </c:scaling>
        <c:delete val="1"/>
        <c:axPos val="l"/>
        <c:majorTickMark val="none"/>
        <c:minorTickMark val="none"/>
        <c:tickLblPos val="nextTo"/>
        <c:crossAx val="313338192"/>
        <c:crosses val="autoZero"/>
        <c:auto val="1"/>
        <c:lblAlgn val="ctr"/>
        <c:lblOffset val="100"/>
        <c:noMultiLvlLbl val="0"/>
      </c:catAx>
      <c:valAx>
        <c:axId val="313338192"/>
        <c:scaling>
          <c:orientation val="minMax"/>
          <c:min val="0"/>
        </c:scaling>
        <c:delete val="1"/>
        <c:axPos val="b"/>
        <c:numFmt formatCode="0%" sourceLinked="1"/>
        <c:majorTickMark val="none"/>
        <c:minorTickMark val="none"/>
        <c:tickLblPos val="nextTo"/>
        <c:crossAx val="31333584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ForChecking!$AP$10</c:f>
              <c:numCache>
                <c:formatCode>0%</c:formatCode>
                <c:ptCount val="1"/>
                <c:pt idx="0">
                  <c:v>0</c:v>
                </c:pt>
              </c:numCache>
            </c:numRef>
          </c:val>
          <c:extLst xmlns:c16r2="http://schemas.microsoft.com/office/drawing/2015/06/chart">
            <c:ext xmlns:c16="http://schemas.microsoft.com/office/drawing/2014/chart" uri="{C3380CC4-5D6E-409C-BE32-E72D297353CC}">
              <c16:uniqueId val="{00000002-5721-434C-893F-75EA92327E92}"/>
            </c:ext>
          </c:extLst>
        </c:ser>
        <c:ser>
          <c:idx val="1"/>
          <c:order val="1"/>
          <c:spPr>
            <a:noFill/>
            <a:ln>
              <a:noFill/>
            </a:ln>
            <a:effectLst/>
          </c:spPr>
          <c:invertIfNegative val="0"/>
          <c:val>
            <c:numRef>
              <c:f>ForChecking!$AP$11</c:f>
              <c:numCache>
                <c:formatCode>0%</c:formatCode>
                <c:ptCount val="1"/>
                <c:pt idx="0">
                  <c:v>1</c:v>
                </c:pt>
              </c:numCache>
            </c:numRef>
          </c:val>
          <c:extLst xmlns:c16r2="http://schemas.microsoft.com/office/drawing/2015/06/chart">
            <c:ext xmlns:c16="http://schemas.microsoft.com/office/drawing/2014/chart" uri="{C3380CC4-5D6E-409C-BE32-E72D297353CC}">
              <c16:uniqueId val="{00000004-5721-434C-893F-75EA92327E92}"/>
            </c:ext>
          </c:extLst>
        </c:ser>
        <c:dLbls>
          <c:showLegendKey val="0"/>
          <c:showVal val="0"/>
          <c:showCatName val="0"/>
          <c:showSerName val="0"/>
          <c:showPercent val="0"/>
          <c:showBubbleSize val="0"/>
        </c:dLbls>
        <c:gapWidth val="0"/>
        <c:overlap val="100"/>
        <c:axId val="313337800"/>
        <c:axId val="313337408"/>
      </c:barChart>
      <c:catAx>
        <c:axId val="313337800"/>
        <c:scaling>
          <c:orientation val="minMax"/>
        </c:scaling>
        <c:delete val="1"/>
        <c:axPos val="l"/>
        <c:majorTickMark val="none"/>
        <c:minorTickMark val="none"/>
        <c:tickLblPos val="nextTo"/>
        <c:crossAx val="313337408"/>
        <c:crosses val="autoZero"/>
        <c:auto val="1"/>
        <c:lblAlgn val="ctr"/>
        <c:lblOffset val="100"/>
        <c:noMultiLvlLbl val="0"/>
      </c:catAx>
      <c:valAx>
        <c:axId val="313337408"/>
        <c:scaling>
          <c:orientation val="minMax"/>
          <c:min val="0"/>
        </c:scaling>
        <c:delete val="1"/>
        <c:axPos val="b"/>
        <c:numFmt formatCode="0%" sourceLinked="1"/>
        <c:majorTickMark val="none"/>
        <c:minorTickMark val="none"/>
        <c:tickLblPos val="nextTo"/>
        <c:crossAx val="31333780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ForChecking!$AO$10</c:f>
              <c:numCache>
                <c:formatCode>0%</c:formatCode>
                <c:ptCount val="1"/>
                <c:pt idx="0">
                  <c:v>0</c:v>
                </c:pt>
              </c:numCache>
            </c:numRef>
          </c:val>
          <c:extLst xmlns:c16r2="http://schemas.microsoft.com/office/drawing/2015/06/chart">
            <c:ext xmlns:c16="http://schemas.microsoft.com/office/drawing/2014/chart" uri="{C3380CC4-5D6E-409C-BE32-E72D297353CC}">
              <c16:uniqueId val="{00000002-AC1B-470F-9123-2013A942E331}"/>
            </c:ext>
          </c:extLst>
        </c:ser>
        <c:ser>
          <c:idx val="1"/>
          <c:order val="1"/>
          <c:spPr>
            <a:noFill/>
            <a:ln>
              <a:noFill/>
            </a:ln>
            <a:effectLst/>
          </c:spPr>
          <c:invertIfNegative val="0"/>
          <c:val>
            <c:numRef>
              <c:f>ForChecking!$AO$11</c:f>
              <c:numCache>
                <c:formatCode>0%</c:formatCode>
                <c:ptCount val="1"/>
                <c:pt idx="0">
                  <c:v>1</c:v>
                </c:pt>
              </c:numCache>
            </c:numRef>
          </c:val>
          <c:extLst xmlns:c16r2="http://schemas.microsoft.com/office/drawing/2015/06/chart">
            <c:ext xmlns:c16="http://schemas.microsoft.com/office/drawing/2014/chart" uri="{C3380CC4-5D6E-409C-BE32-E72D297353CC}">
              <c16:uniqueId val="{00000004-AC1B-470F-9123-2013A942E331}"/>
            </c:ext>
          </c:extLst>
        </c:ser>
        <c:dLbls>
          <c:showLegendKey val="0"/>
          <c:showVal val="0"/>
          <c:showCatName val="0"/>
          <c:showSerName val="0"/>
          <c:showPercent val="0"/>
          <c:showBubbleSize val="0"/>
        </c:dLbls>
        <c:gapWidth val="0"/>
        <c:overlap val="100"/>
        <c:axId val="313339368"/>
        <c:axId val="313338584"/>
      </c:barChart>
      <c:catAx>
        <c:axId val="313339368"/>
        <c:scaling>
          <c:orientation val="minMax"/>
        </c:scaling>
        <c:delete val="1"/>
        <c:axPos val="l"/>
        <c:majorTickMark val="none"/>
        <c:minorTickMark val="none"/>
        <c:tickLblPos val="nextTo"/>
        <c:crossAx val="313338584"/>
        <c:crosses val="autoZero"/>
        <c:auto val="1"/>
        <c:lblAlgn val="ctr"/>
        <c:lblOffset val="100"/>
        <c:noMultiLvlLbl val="0"/>
      </c:catAx>
      <c:valAx>
        <c:axId val="313338584"/>
        <c:scaling>
          <c:orientation val="minMax"/>
          <c:min val="0"/>
        </c:scaling>
        <c:delete val="1"/>
        <c:axPos val="b"/>
        <c:numFmt formatCode="0%" sourceLinked="1"/>
        <c:majorTickMark val="none"/>
        <c:minorTickMark val="none"/>
        <c:tickLblPos val="nextTo"/>
        <c:crossAx val="31333936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ForChecking!$AN$10</c:f>
              <c:numCache>
                <c:formatCode>0%</c:formatCode>
                <c:ptCount val="1"/>
                <c:pt idx="0">
                  <c:v>0</c:v>
                </c:pt>
              </c:numCache>
            </c:numRef>
          </c:val>
          <c:extLst xmlns:c16r2="http://schemas.microsoft.com/office/drawing/2015/06/chart">
            <c:ext xmlns:c16="http://schemas.microsoft.com/office/drawing/2014/chart" uri="{C3380CC4-5D6E-409C-BE32-E72D297353CC}">
              <c16:uniqueId val="{00000002-8AA0-43B8-A9AF-D9531A473F7F}"/>
            </c:ext>
          </c:extLst>
        </c:ser>
        <c:ser>
          <c:idx val="1"/>
          <c:order val="1"/>
          <c:spPr>
            <a:noFill/>
            <a:ln>
              <a:noFill/>
            </a:ln>
            <a:effectLst/>
          </c:spPr>
          <c:invertIfNegative val="0"/>
          <c:val>
            <c:numRef>
              <c:f>ForChecking!$AN$11</c:f>
              <c:numCache>
                <c:formatCode>0%</c:formatCode>
                <c:ptCount val="1"/>
                <c:pt idx="0">
                  <c:v>1</c:v>
                </c:pt>
              </c:numCache>
            </c:numRef>
          </c:val>
          <c:extLst xmlns:c16r2="http://schemas.microsoft.com/office/drawing/2015/06/chart">
            <c:ext xmlns:c16="http://schemas.microsoft.com/office/drawing/2014/chart" uri="{C3380CC4-5D6E-409C-BE32-E72D297353CC}">
              <c16:uniqueId val="{00000004-8AA0-43B8-A9AF-D9531A473F7F}"/>
            </c:ext>
          </c:extLst>
        </c:ser>
        <c:dLbls>
          <c:showLegendKey val="0"/>
          <c:showVal val="0"/>
          <c:showCatName val="0"/>
          <c:showSerName val="0"/>
          <c:showPercent val="0"/>
          <c:showBubbleSize val="0"/>
        </c:dLbls>
        <c:gapWidth val="0"/>
        <c:overlap val="100"/>
        <c:axId val="313333488"/>
        <c:axId val="313333096"/>
      </c:barChart>
      <c:catAx>
        <c:axId val="313333488"/>
        <c:scaling>
          <c:orientation val="minMax"/>
        </c:scaling>
        <c:delete val="1"/>
        <c:axPos val="l"/>
        <c:majorTickMark val="none"/>
        <c:minorTickMark val="none"/>
        <c:tickLblPos val="nextTo"/>
        <c:crossAx val="313333096"/>
        <c:crosses val="autoZero"/>
        <c:auto val="1"/>
        <c:lblAlgn val="ctr"/>
        <c:lblOffset val="100"/>
        <c:noMultiLvlLbl val="0"/>
      </c:catAx>
      <c:valAx>
        <c:axId val="313333096"/>
        <c:scaling>
          <c:orientation val="minMax"/>
          <c:min val="0"/>
        </c:scaling>
        <c:delete val="1"/>
        <c:axPos val="b"/>
        <c:numFmt formatCode="0%" sourceLinked="1"/>
        <c:majorTickMark val="none"/>
        <c:minorTickMark val="none"/>
        <c:tickLblPos val="nextTo"/>
        <c:crossAx val="31333348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ForChecking!$AQ$10</c:f>
              <c:numCache>
                <c:formatCode>0%</c:formatCode>
                <c:ptCount val="1"/>
                <c:pt idx="0">
                  <c:v>0</c:v>
                </c:pt>
              </c:numCache>
            </c:numRef>
          </c:val>
          <c:extLst xmlns:c16r2="http://schemas.microsoft.com/office/drawing/2015/06/chart">
            <c:ext xmlns:c16="http://schemas.microsoft.com/office/drawing/2014/chart" uri="{C3380CC4-5D6E-409C-BE32-E72D297353CC}">
              <c16:uniqueId val="{00000002-5E94-419A-995E-5FAA0BAA1830}"/>
            </c:ext>
          </c:extLst>
        </c:ser>
        <c:ser>
          <c:idx val="1"/>
          <c:order val="1"/>
          <c:spPr>
            <a:noFill/>
            <a:ln>
              <a:noFill/>
            </a:ln>
            <a:effectLst/>
          </c:spPr>
          <c:invertIfNegative val="0"/>
          <c:val>
            <c:numRef>
              <c:f>ForChecking!$AQ$11</c:f>
              <c:numCache>
                <c:formatCode>0%</c:formatCode>
                <c:ptCount val="1"/>
                <c:pt idx="0">
                  <c:v>1</c:v>
                </c:pt>
              </c:numCache>
            </c:numRef>
          </c:val>
          <c:extLst xmlns:c16r2="http://schemas.microsoft.com/office/drawing/2015/06/chart">
            <c:ext xmlns:c16="http://schemas.microsoft.com/office/drawing/2014/chart" uri="{C3380CC4-5D6E-409C-BE32-E72D297353CC}">
              <c16:uniqueId val="{00000004-5E94-419A-995E-5FAA0BAA1830}"/>
            </c:ext>
          </c:extLst>
        </c:ser>
        <c:dLbls>
          <c:showLegendKey val="0"/>
          <c:showVal val="0"/>
          <c:showCatName val="0"/>
          <c:showSerName val="0"/>
          <c:showPercent val="0"/>
          <c:showBubbleSize val="0"/>
        </c:dLbls>
        <c:gapWidth val="0"/>
        <c:overlap val="100"/>
        <c:axId val="313335056"/>
        <c:axId val="313335448"/>
      </c:barChart>
      <c:catAx>
        <c:axId val="313335056"/>
        <c:scaling>
          <c:orientation val="minMax"/>
        </c:scaling>
        <c:delete val="1"/>
        <c:axPos val="l"/>
        <c:majorTickMark val="none"/>
        <c:minorTickMark val="none"/>
        <c:tickLblPos val="nextTo"/>
        <c:crossAx val="313335448"/>
        <c:crosses val="autoZero"/>
        <c:auto val="1"/>
        <c:lblAlgn val="ctr"/>
        <c:lblOffset val="100"/>
        <c:noMultiLvlLbl val="0"/>
      </c:catAx>
      <c:valAx>
        <c:axId val="313335448"/>
        <c:scaling>
          <c:orientation val="minMax"/>
          <c:min val="0"/>
        </c:scaling>
        <c:delete val="1"/>
        <c:axPos val="b"/>
        <c:numFmt formatCode="0%" sourceLinked="1"/>
        <c:majorTickMark val="none"/>
        <c:minorTickMark val="none"/>
        <c:tickLblPos val="nextTo"/>
        <c:crossAx val="31333505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ForChecking!$AR$10</c:f>
              <c:numCache>
                <c:formatCode>0%</c:formatCode>
                <c:ptCount val="1"/>
                <c:pt idx="0">
                  <c:v>0</c:v>
                </c:pt>
              </c:numCache>
            </c:numRef>
          </c:val>
          <c:extLst xmlns:c16r2="http://schemas.microsoft.com/office/drawing/2015/06/chart">
            <c:ext xmlns:c16="http://schemas.microsoft.com/office/drawing/2014/chart" uri="{C3380CC4-5D6E-409C-BE32-E72D297353CC}">
              <c16:uniqueId val="{00000002-B266-4DDC-A963-4CC4B3B58B16}"/>
            </c:ext>
          </c:extLst>
        </c:ser>
        <c:ser>
          <c:idx val="1"/>
          <c:order val="1"/>
          <c:spPr>
            <a:noFill/>
            <a:ln>
              <a:noFill/>
            </a:ln>
            <a:effectLst/>
          </c:spPr>
          <c:invertIfNegative val="0"/>
          <c:val>
            <c:numRef>
              <c:f>ForChecking!$AR$11</c:f>
              <c:numCache>
                <c:formatCode>0%</c:formatCode>
                <c:ptCount val="1"/>
                <c:pt idx="0">
                  <c:v>1</c:v>
                </c:pt>
              </c:numCache>
            </c:numRef>
          </c:val>
          <c:extLst xmlns:c16r2="http://schemas.microsoft.com/office/drawing/2015/06/chart">
            <c:ext xmlns:c16="http://schemas.microsoft.com/office/drawing/2014/chart" uri="{C3380CC4-5D6E-409C-BE32-E72D297353CC}">
              <c16:uniqueId val="{00000004-B266-4DDC-A963-4CC4B3B58B16}"/>
            </c:ext>
          </c:extLst>
        </c:ser>
        <c:dLbls>
          <c:showLegendKey val="0"/>
          <c:showVal val="0"/>
          <c:showCatName val="0"/>
          <c:showSerName val="0"/>
          <c:showPercent val="0"/>
          <c:showBubbleSize val="0"/>
        </c:dLbls>
        <c:gapWidth val="0"/>
        <c:overlap val="100"/>
        <c:axId val="313336624"/>
        <c:axId val="313337016"/>
      </c:barChart>
      <c:catAx>
        <c:axId val="313336624"/>
        <c:scaling>
          <c:orientation val="minMax"/>
        </c:scaling>
        <c:delete val="1"/>
        <c:axPos val="l"/>
        <c:majorTickMark val="none"/>
        <c:minorTickMark val="none"/>
        <c:tickLblPos val="nextTo"/>
        <c:crossAx val="313337016"/>
        <c:crosses val="autoZero"/>
        <c:auto val="1"/>
        <c:lblAlgn val="ctr"/>
        <c:lblOffset val="100"/>
        <c:noMultiLvlLbl val="0"/>
      </c:catAx>
      <c:valAx>
        <c:axId val="313337016"/>
        <c:scaling>
          <c:orientation val="minMax"/>
          <c:min val="0"/>
        </c:scaling>
        <c:delete val="1"/>
        <c:axPos val="b"/>
        <c:numFmt formatCode="0%" sourceLinked="1"/>
        <c:majorTickMark val="none"/>
        <c:minorTickMark val="none"/>
        <c:tickLblPos val="nextTo"/>
        <c:crossAx val="31333662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ForChecking!$AL$10</c:f>
              <c:numCache>
                <c:formatCode>0%</c:formatCode>
                <c:ptCount val="1"/>
                <c:pt idx="0">
                  <c:v>0</c:v>
                </c:pt>
              </c:numCache>
            </c:numRef>
          </c:val>
          <c:extLst xmlns:c16r2="http://schemas.microsoft.com/office/drawing/2015/06/chart">
            <c:ext xmlns:c16="http://schemas.microsoft.com/office/drawing/2014/chart" uri="{C3380CC4-5D6E-409C-BE32-E72D297353CC}">
              <c16:uniqueId val="{00000002-0D08-48DE-90E1-3DDD295C805B}"/>
            </c:ext>
          </c:extLst>
        </c:ser>
        <c:ser>
          <c:idx val="1"/>
          <c:order val="1"/>
          <c:spPr>
            <a:noFill/>
            <a:ln>
              <a:noFill/>
            </a:ln>
            <a:effectLst/>
          </c:spPr>
          <c:invertIfNegative val="0"/>
          <c:val>
            <c:numRef>
              <c:f>ForChecking!$AL$11</c:f>
              <c:numCache>
                <c:formatCode>0%</c:formatCode>
                <c:ptCount val="1"/>
                <c:pt idx="0">
                  <c:v>1</c:v>
                </c:pt>
              </c:numCache>
            </c:numRef>
          </c:val>
          <c:extLst xmlns:c16r2="http://schemas.microsoft.com/office/drawing/2015/06/chart">
            <c:ext xmlns:c16="http://schemas.microsoft.com/office/drawing/2014/chart" uri="{C3380CC4-5D6E-409C-BE32-E72D297353CC}">
              <c16:uniqueId val="{00000004-0D08-48DE-90E1-3DDD295C805B}"/>
            </c:ext>
          </c:extLst>
        </c:ser>
        <c:dLbls>
          <c:showLegendKey val="0"/>
          <c:showVal val="0"/>
          <c:showCatName val="0"/>
          <c:showSerName val="0"/>
          <c:showPercent val="0"/>
          <c:showBubbleSize val="0"/>
        </c:dLbls>
        <c:gapWidth val="0"/>
        <c:overlap val="100"/>
        <c:axId val="247566448"/>
        <c:axId val="247561744"/>
      </c:barChart>
      <c:catAx>
        <c:axId val="247566448"/>
        <c:scaling>
          <c:orientation val="minMax"/>
        </c:scaling>
        <c:delete val="1"/>
        <c:axPos val="l"/>
        <c:majorTickMark val="none"/>
        <c:minorTickMark val="none"/>
        <c:tickLblPos val="nextTo"/>
        <c:crossAx val="247561744"/>
        <c:crosses val="autoZero"/>
        <c:auto val="1"/>
        <c:lblAlgn val="ctr"/>
        <c:lblOffset val="100"/>
        <c:noMultiLvlLbl val="0"/>
      </c:catAx>
      <c:valAx>
        <c:axId val="247561744"/>
        <c:scaling>
          <c:orientation val="minMax"/>
          <c:min val="0"/>
        </c:scaling>
        <c:delete val="1"/>
        <c:axPos val="b"/>
        <c:numFmt formatCode="0%" sourceLinked="1"/>
        <c:majorTickMark val="none"/>
        <c:minorTickMark val="none"/>
        <c:tickLblPos val="nextTo"/>
        <c:crossAx val="24756644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ForChecking!$AM$10</c:f>
              <c:numCache>
                <c:formatCode>0%</c:formatCode>
                <c:ptCount val="1"/>
                <c:pt idx="0">
                  <c:v>0</c:v>
                </c:pt>
              </c:numCache>
            </c:numRef>
          </c:val>
          <c:extLst xmlns:c16r2="http://schemas.microsoft.com/office/drawing/2015/06/chart">
            <c:ext xmlns:c16="http://schemas.microsoft.com/office/drawing/2014/chart" uri="{C3380CC4-5D6E-409C-BE32-E72D297353CC}">
              <c16:uniqueId val="{00000002-E7D2-4E93-B0AC-AE8B62880612}"/>
            </c:ext>
          </c:extLst>
        </c:ser>
        <c:ser>
          <c:idx val="1"/>
          <c:order val="1"/>
          <c:spPr>
            <a:noFill/>
            <a:ln>
              <a:noFill/>
            </a:ln>
            <a:effectLst/>
          </c:spPr>
          <c:invertIfNegative val="0"/>
          <c:val>
            <c:numRef>
              <c:f>ForChecking!$AM$11</c:f>
              <c:numCache>
                <c:formatCode>0%</c:formatCode>
                <c:ptCount val="1"/>
                <c:pt idx="0">
                  <c:v>1</c:v>
                </c:pt>
              </c:numCache>
            </c:numRef>
          </c:val>
          <c:extLst xmlns:c16r2="http://schemas.microsoft.com/office/drawing/2015/06/chart">
            <c:ext xmlns:c16="http://schemas.microsoft.com/office/drawing/2014/chart" uri="{C3380CC4-5D6E-409C-BE32-E72D297353CC}">
              <c16:uniqueId val="{00000004-E7D2-4E93-B0AC-AE8B62880612}"/>
            </c:ext>
          </c:extLst>
        </c:ser>
        <c:dLbls>
          <c:showLegendKey val="0"/>
          <c:showVal val="0"/>
          <c:showCatName val="0"/>
          <c:showSerName val="0"/>
          <c:showPercent val="0"/>
          <c:showBubbleSize val="0"/>
        </c:dLbls>
        <c:gapWidth val="0"/>
        <c:overlap val="100"/>
        <c:axId val="247563312"/>
        <c:axId val="247564488"/>
      </c:barChart>
      <c:catAx>
        <c:axId val="247563312"/>
        <c:scaling>
          <c:orientation val="minMax"/>
        </c:scaling>
        <c:delete val="1"/>
        <c:axPos val="l"/>
        <c:majorTickMark val="none"/>
        <c:minorTickMark val="none"/>
        <c:tickLblPos val="nextTo"/>
        <c:crossAx val="247564488"/>
        <c:crosses val="autoZero"/>
        <c:auto val="1"/>
        <c:lblAlgn val="ctr"/>
        <c:lblOffset val="100"/>
        <c:noMultiLvlLbl val="0"/>
      </c:catAx>
      <c:valAx>
        <c:axId val="247564488"/>
        <c:scaling>
          <c:orientation val="minMax"/>
          <c:min val="0"/>
        </c:scaling>
        <c:delete val="1"/>
        <c:axPos val="b"/>
        <c:numFmt formatCode="0%" sourceLinked="1"/>
        <c:majorTickMark val="none"/>
        <c:minorTickMark val="none"/>
        <c:tickLblPos val="nextTo"/>
        <c:crossAx val="247563312"/>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ForChecking!$AP$10</c:f>
              <c:numCache>
                <c:formatCode>0%</c:formatCode>
                <c:ptCount val="1"/>
                <c:pt idx="0">
                  <c:v>0</c:v>
                </c:pt>
              </c:numCache>
            </c:numRef>
          </c:val>
          <c:extLst xmlns:c16r2="http://schemas.microsoft.com/office/drawing/2015/06/chart">
            <c:ext xmlns:c16="http://schemas.microsoft.com/office/drawing/2014/chart" uri="{C3380CC4-5D6E-409C-BE32-E72D297353CC}">
              <c16:uniqueId val="{00000002-270B-4ACE-9305-E53EF9F95BDD}"/>
            </c:ext>
          </c:extLst>
        </c:ser>
        <c:ser>
          <c:idx val="1"/>
          <c:order val="1"/>
          <c:spPr>
            <a:noFill/>
            <a:ln>
              <a:noFill/>
            </a:ln>
            <a:effectLst/>
          </c:spPr>
          <c:invertIfNegative val="0"/>
          <c:val>
            <c:numRef>
              <c:f>ForChecking!$AP$11</c:f>
              <c:numCache>
                <c:formatCode>0%</c:formatCode>
                <c:ptCount val="1"/>
                <c:pt idx="0">
                  <c:v>1</c:v>
                </c:pt>
              </c:numCache>
            </c:numRef>
          </c:val>
          <c:extLst xmlns:c16r2="http://schemas.microsoft.com/office/drawing/2015/06/chart">
            <c:ext xmlns:c16="http://schemas.microsoft.com/office/drawing/2014/chart" uri="{C3380CC4-5D6E-409C-BE32-E72D297353CC}">
              <c16:uniqueId val="{00000004-270B-4ACE-9305-E53EF9F95BDD}"/>
            </c:ext>
          </c:extLst>
        </c:ser>
        <c:dLbls>
          <c:showLegendKey val="0"/>
          <c:showVal val="0"/>
          <c:showCatName val="0"/>
          <c:showSerName val="0"/>
          <c:showPercent val="0"/>
          <c:showBubbleSize val="0"/>
        </c:dLbls>
        <c:gapWidth val="0"/>
        <c:overlap val="100"/>
        <c:axId val="247559784"/>
        <c:axId val="247560960"/>
      </c:barChart>
      <c:catAx>
        <c:axId val="247559784"/>
        <c:scaling>
          <c:orientation val="minMax"/>
        </c:scaling>
        <c:delete val="1"/>
        <c:axPos val="l"/>
        <c:majorTickMark val="none"/>
        <c:minorTickMark val="none"/>
        <c:tickLblPos val="nextTo"/>
        <c:crossAx val="247560960"/>
        <c:crosses val="autoZero"/>
        <c:auto val="1"/>
        <c:lblAlgn val="ctr"/>
        <c:lblOffset val="100"/>
        <c:noMultiLvlLbl val="0"/>
      </c:catAx>
      <c:valAx>
        <c:axId val="247560960"/>
        <c:scaling>
          <c:orientation val="minMax"/>
          <c:min val="0"/>
        </c:scaling>
        <c:delete val="1"/>
        <c:axPos val="b"/>
        <c:numFmt formatCode="0%" sourceLinked="1"/>
        <c:majorTickMark val="none"/>
        <c:minorTickMark val="none"/>
        <c:tickLblPos val="nextTo"/>
        <c:crossAx val="24755978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ForChecking!$AO$10</c:f>
              <c:numCache>
                <c:formatCode>0%</c:formatCode>
                <c:ptCount val="1"/>
                <c:pt idx="0">
                  <c:v>0</c:v>
                </c:pt>
              </c:numCache>
            </c:numRef>
          </c:val>
          <c:extLst xmlns:c16r2="http://schemas.microsoft.com/office/drawing/2015/06/chart">
            <c:ext xmlns:c16="http://schemas.microsoft.com/office/drawing/2014/chart" uri="{C3380CC4-5D6E-409C-BE32-E72D297353CC}">
              <c16:uniqueId val="{00000002-E345-4081-AFFC-D35852951469}"/>
            </c:ext>
          </c:extLst>
        </c:ser>
        <c:ser>
          <c:idx val="1"/>
          <c:order val="1"/>
          <c:spPr>
            <a:noFill/>
            <a:ln>
              <a:noFill/>
            </a:ln>
            <a:effectLst/>
          </c:spPr>
          <c:invertIfNegative val="0"/>
          <c:val>
            <c:numRef>
              <c:f>ForChecking!$AO$11</c:f>
              <c:numCache>
                <c:formatCode>0%</c:formatCode>
                <c:ptCount val="1"/>
                <c:pt idx="0">
                  <c:v>1</c:v>
                </c:pt>
              </c:numCache>
            </c:numRef>
          </c:val>
          <c:extLst xmlns:c16r2="http://schemas.microsoft.com/office/drawing/2015/06/chart">
            <c:ext xmlns:c16="http://schemas.microsoft.com/office/drawing/2014/chart" uri="{C3380CC4-5D6E-409C-BE32-E72D297353CC}">
              <c16:uniqueId val="{00000004-E345-4081-AFFC-D35852951469}"/>
            </c:ext>
          </c:extLst>
        </c:ser>
        <c:dLbls>
          <c:showLegendKey val="0"/>
          <c:showVal val="0"/>
          <c:showCatName val="0"/>
          <c:showSerName val="0"/>
          <c:showPercent val="0"/>
          <c:showBubbleSize val="0"/>
        </c:dLbls>
        <c:gapWidth val="0"/>
        <c:overlap val="100"/>
        <c:axId val="247566056"/>
        <c:axId val="247564096"/>
      </c:barChart>
      <c:catAx>
        <c:axId val="247566056"/>
        <c:scaling>
          <c:orientation val="minMax"/>
        </c:scaling>
        <c:delete val="1"/>
        <c:axPos val="l"/>
        <c:majorTickMark val="none"/>
        <c:minorTickMark val="none"/>
        <c:tickLblPos val="nextTo"/>
        <c:crossAx val="247564096"/>
        <c:crosses val="autoZero"/>
        <c:auto val="1"/>
        <c:lblAlgn val="ctr"/>
        <c:lblOffset val="100"/>
        <c:noMultiLvlLbl val="0"/>
      </c:catAx>
      <c:valAx>
        <c:axId val="247564096"/>
        <c:scaling>
          <c:orientation val="minMax"/>
          <c:min val="0"/>
        </c:scaling>
        <c:delete val="1"/>
        <c:axPos val="b"/>
        <c:numFmt formatCode="0%" sourceLinked="1"/>
        <c:majorTickMark val="none"/>
        <c:minorTickMark val="none"/>
        <c:tickLblPos val="nextTo"/>
        <c:crossAx val="24756605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ForChecking!$AN$10</c:f>
              <c:numCache>
                <c:formatCode>0%</c:formatCode>
                <c:ptCount val="1"/>
                <c:pt idx="0">
                  <c:v>0</c:v>
                </c:pt>
              </c:numCache>
            </c:numRef>
          </c:val>
          <c:extLst xmlns:c16r2="http://schemas.microsoft.com/office/drawing/2015/06/chart">
            <c:ext xmlns:c16="http://schemas.microsoft.com/office/drawing/2014/chart" uri="{C3380CC4-5D6E-409C-BE32-E72D297353CC}">
              <c16:uniqueId val="{00000002-924A-4E2F-9FD9-1D1546546317}"/>
            </c:ext>
          </c:extLst>
        </c:ser>
        <c:ser>
          <c:idx val="1"/>
          <c:order val="1"/>
          <c:spPr>
            <a:noFill/>
            <a:ln>
              <a:noFill/>
            </a:ln>
            <a:effectLst/>
          </c:spPr>
          <c:invertIfNegative val="0"/>
          <c:val>
            <c:numRef>
              <c:f>ForChecking!$AN$11</c:f>
              <c:numCache>
                <c:formatCode>0%</c:formatCode>
                <c:ptCount val="1"/>
                <c:pt idx="0">
                  <c:v>1</c:v>
                </c:pt>
              </c:numCache>
            </c:numRef>
          </c:val>
          <c:extLst xmlns:c16r2="http://schemas.microsoft.com/office/drawing/2015/06/chart">
            <c:ext xmlns:c16="http://schemas.microsoft.com/office/drawing/2014/chart" uri="{C3380CC4-5D6E-409C-BE32-E72D297353CC}">
              <c16:uniqueId val="{00000004-924A-4E2F-9FD9-1D1546546317}"/>
            </c:ext>
          </c:extLst>
        </c:ser>
        <c:dLbls>
          <c:showLegendKey val="0"/>
          <c:showVal val="0"/>
          <c:showCatName val="0"/>
          <c:showSerName val="0"/>
          <c:showPercent val="0"/>
          <c:showBubbleSize val="0"/>
        </c:dLbls>
        <c:gapWidth val="0"/>
        <c:overlap val="100"/>
        <c:axId val="247562920"/>
        <c:axId val="247560176"/>
      </c:barChart>
      <c:catAx>
        <c:axId val="247562920"/>
        <c:scaling>
          <c:orientation val="minMax"/>
        </c:scaling>
        <c:delete val="1"/>
        <c:axPos val="l"/>
        <c:majorTickMark val="none"/>
        <c:minorTickMark val="none"/>
        <c:tickLblPos val="nextTo"/>
        <c:crossAx val="247560176"/>
        <c:crosses val="autoZero"/>
        <c:auto val="1"/>
        <c:lblAlgn val="ctr"/>
        <c:lblOffset val="100"/>
        <c:noMultiLvlLbl val="0"/>
      </c:catAx>
      <c:valAx>
        <c:axId val="247560176"/>
        <c:scaling>
          <c:orientation val="minMax"/>
          <c:min val="0"/>
        </c:scaling>
        <c:delete val="1"/>
        <c:axPos val="b"/>
        <c:numFmt formatCode="0%" sourceLinked="1"/>
        <c:majorTickMark val="none"/>
        <c:minorTickMark val="none"/>
        <c:tickLblPos val="nextTo"/>
        <c:crossAx val="24756292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ForChecking!$AQ$10</c:f>
              <c:numCache>
                <c:formatCode>0%</c:formatCode>
                <c:ptCount val="1"/>
                <c:pt idx="0">
                  <c:v>0</c:v>
                </c:pt>
              </c:numCache>
            </c:numRef>
          </c:val>
          <c:extLst xmlns:c16r2="http://schemas.microsoft.com/office/drawing/2015/06/chart">
            <c:ext xmlns:c16="http://schemas.microsoft.com/office/drawing/2014/chart" uri="{C3380CC4-5D6E-409C-BE32-E72D297353CC}">
              <c16:uniqueId val="{00000002-8FC4-48A0-BC33-2C73C9DFF584}"/>
            </c:ext>
          </c:extLst>
        </c:ser>
        <c:ser>
          <c:idx val="1"/>
          <c:order val="1"/>
          <c:spPr>
            <a:noFill/>
            <a:ln>
              <a:noFill/>
            </a:ln>
            <a:effectLst/>
          </c:spPr>
          <c:invertIfNegative val="0"/>
          <c:val>
            <c:numRef>
              <c:f>ForChecking!$AQ$11</c:f>
              <c:numCache>
                <c:formatCode>0%</c:formatCode>
                <c:ptCount val="1"/>
                <c:pt idx="0">
                  <c:v>1</c:v>
                </c:pt>
              </c:numCache>
            </c:numRef>
          </c:val>
          <c:extLst xmlns:c16r2="http://schemas.microsoft.com/office/drawing/2015/06/chart">
            <c:ext xmlns:c16="http://schemas.microsoft.com/office/drawing/2014/chart" uri="{C3380CC4-5D6E-409C-BE32-E72D297353CC}">
              <c16:uniqueId val="{00000004-8FC4-48A0-BC33-2C73C9DFF584}"/>
            </c:ext>
          </c:extLst>
        </c:ser>
        <c:dLbls>
          <c:showLegendKey val="0"/>
          <c:showVal val="0"/>
          <c:showCatName val="0"/>
          <c:showSerName val="0"/>
          <c:showPercent val="0"/>
          <c:showBubbleSize val="0"/>
        </c:dLbls>
        <c:gapWidth val="0"/>
        <c:overlap val="100"/>
        <c:axId val="247560568"/>
        <c:axId val="247561352"/>
      </c:barChart>
      <c:catAx>
        <c:axId val="247560568"/>
        <c:scaling>
          <c:orientation val="minMax"/>
        </c:scaling>
        <c:delete val="1"/>
        <c:axPos val="l"/>
        <c:majorTickMark val="none"/>
        <c:minorTickMark val="none"/>
        <c:tickLblPos val="nextTo"/>
        <c:crossAx val="247561352"/>
        <c:crosses val="autoZero"/>
        <c:auto val="1"/>
        <c:lblAlgn val="ctr"/>
        <c:lblOffset val="100"/>
        <c:noMultiLvlLbl val="0"/>
      </c:catAx>
      <c:valAx>
        <c:axId val="247561352"/>
        <c:scaling>
          <c:orientation val="minMax"/>
          <c:min val="0"/>
        </c:scaling>
        <c:delete val="1"/>
        <c:axPos val="b"/>
        <c:numFmt formatCode="0%" sourceLinked="1"/>
        <c:majorTickMark val="none"/>
        <c:minorTickMark val="none"/>
        <c:tickLblPos val="nextTo"/>
        <c:crossAx val="24756056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ForChecking!$AR$10</c:f>
              <c:numCache>
                <c:formatCode>0%</c:formatCode>
                <c:ptCount val="1"/>
                <c:pt idx="0">
                  <c:v>0</c:v>
                </c:pt>
              </c:numCache>
            </c:numRef>
          </c:val>
          <c:extLst xmlns:c16r2="http://schemas.microsoft.com/office/drawing/2015/06/chart">
            <c:ext xmlns:c16="http://schemas.microsoft.com/office/drawing/2014/chart" uri="{C3380CC4-5D6E-409C-BE32-E72D297353CC}">
              <c16:uniqueId val="{00000002-A208-4E9E-8912-E8E5A8CA65C5}"/>
            </c:ext>
          </c:extLst>
        </c:ser>
        <c:ser>
          <c:idx val="1"/>
          <c:order val="1"/>
          <c:spPr>
            <a:noFill/>
            <a:ln>
              <a:noFill/>
            </a:ln>
            <a:effectLst/>
          </c:spPr>
          <c:invertIfNegative val="0"/>
          <c:val>
            <c:numRef>
              <c:f>ForChecking!$AR$11</c:f>
              <c:numCache>
                <c:formatCode>0%</c:formatCode>
                <c:ptCount val="1"/>
                <c:pt idx="0">
                  <c:v>1</c:v>
                </c:pt>
              </c:numCache>
            </c:numRef>
          </c:val>
          <c:extLst xmlns:c16r2="http://schemas.microsoft.com/office/drawing/2015/06/chart">
            <c:ext xmlns:c16="http://schemas.microsoft.com/office/drawing/2014/chart" uri="{C3380CC4-5D6E-409C-BE32-E72D297353CC}">
              <c16:uniqueId val="{00000004-A208-4E9E-8912-E8E5A8CA65C5}"/>
            </c:ext>
          </c:extLst>
        </c:ser>
        <c:dLbls>
          <c:showLegendKey val="0"/>
          <c:showVal val="0"/>
          <c:showCatName val="0"/>
          <c:showSerName val="0"/>
          <c:showPercent val="0"/>
          <c:showBubbleSize val="0"/>
        </c:dLbls>
        <c:gapWidth val="0"/>
        <c:overlap val="100"/>
        <c:axId val="247563704"/>
        <c:axId val="312234080"/>
      </c:barChart>
      <c:catAx>
        <c:axId val="247563704"/>
        <c:scaling>
          <c:orientation val="minMax"/>
        </c:scaling>
        <c:delete val="1"/>
        <c:axPos val="l"/>
        <c:majorTickMark val="none"/>
        <c:minorTickMark val="none"/>
        <c:tickLblPos val="nextTo"/>
        <c:crossAx val="312234080"/>
        <c:crosses val="autoZero"/>
        <c:auto val="1"/>
        <c:lblAlgn val="ctr"/>
        <c:lblOffset val="100"/>
        <c:noMultiLvlLbl val="0"/>
      </c:catAx>
      <c:valAx>
        <c:axId val="312234080"/>
        <c:scaling>
          <c:orientation val="minMax"/>
          <c:min val="0"/>
        </c:scaling>
        <c:delete val="1"/>
        <c:axPos val="b"/>
        <c:numFmt formatCode="0%" sourceLinked="1"/>
        <c:majorTickMark val="none"/>
        <c:minorTickMark val="none"/>
        <c:tickLblPos val="nextTo"/>
        <c:crossAx val="24756370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ForChecking!$AL$10</c:f>
              <c:numCache>
                <c:formatCode>0%</c:formatCode>
                <c:ptCount val="1"/>
                <c:pt idx="0">
                  <c:v>0</c:v>
                </c:pt>
              </c:numCache>
            </c:numRef>
          </c:val>
          <c:extLst xmlns:c16r2="http://schemas.microsoft.com/office/drawing/2015/06/chart">
            <c:ext xmlns:c16="http://schemas.microsoft.com/office/drawing/2014/chart" uri="{C3380CC4-5D6E-409C-BE32-E72D297353CC}">
              <c16:uniqueId val="{00000002-BE47-4093-9A1B-B377F54CC286}"/>
            </c:ext>
          </c:extLst>
        </c:ser>
        <c:ser>
          <c:idx val="1"/>
          <c:order val="1"/>
          <c:spPr>
            <a:noFill/>
            <a:ln>
              <a:noFill/>
            </a:ln>
            <a:effectLst/>
          </c:spPr>
          <c:invertIfNegative val="0"/>
          <c:val>
            <c:numRef>
              <c:f>ForChecking!$AL$11</c:f>
              <c:numCache>
                <c:formatCode>0%</c:formatCode>
                <c:ptCount val="1"/>
                <c:pt idx="0">
                  <c:v>1</c:v>
                </c:pt>
              </c:numCache>
            </c:numRef>
          </c:val>
          <c:extLst xmlns:c16r2="http://schemas.microsoft.com/office/drawing/2015/06/chart">
            <c:ext xmlns:c16="http://schemas.microsoft.com/office/drawing/2014/chart" uri="{C3380CC4-5D6E-409C-BE32-E72D297353CC}">
              <c16:uniqueId val="{00000004-BE47-4093-9A1B-B377F54CC286}"/>
            </c:ext>
          </c:extLst>
        </c:ser>
        <c:dLbls>
          <c:showLegendKey val="0"/>
          <c:showVal val="0"/>
          <c:showCatName val="0"/>
          <c:showSerName val="0"/>
          <c:showPercent val="0"/>
          <c:showBubbleSize val="0"/>
        </c:dLbls>
        <c:gapWidth val="0"/>
        <c:overlap val="100"/>
        <c:axId val="312239568"/>
        <c:axId val="312240744"/>
      </c:barChart>
      <c:catAx>
        <c:axId val="312239568"/>
        <c:scaling>
          <c:orientation val="minMax"/>
        </c:scaling>
        <c:delete val="1"/>
        <c:axPos val="l"/>
        <c:majorTickMark val="none"/>
        <c:minorTickMark val="none"/>
        <c:tickLblPos val="nextTo"/>
        <c:crossAx val="312240744"/>
        <c:crosses val="autoZero"/>
        <c:auto val="1"/>
        <c:lblAlgn val="ctr"/>
        <c:lblOffset val="100"/>
        <c:noMultiLvlLbl val="0"/>
      </c:catAx>
      <c:valAx>
        <c:axId val="312240744"/>
        <c:scaling>
          <c:orientation val="minMax"/>
          <c:min val="0"/>
        </c:scaling>
        <c:delete val="1"/>
        <c:axPos val="b"/>
        <c:numFmt formatCode="0%" sourceLinked="1"/>
        <c:majorTickMark val="none"/>
        <c:minorTickMark val="none"/>
        <c:tickLblPos val="nextTo"/>
        <c:crossAx val="31223956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ForChecking!$AM$10</c:f>
              <c:numCache>
                <c:formatCode>0%</c:formatCode>
                <c:ptCount val="1"/>
                <c:pt idx="0">
                  <c:v>0</c:v>
                </c:pt>
              </c:numCache>
            </c:numRef>
          </c:val>
          <c:extLst xmlns:c16r2="http://schemas.microsoft.com/office/drawing/2015/06/chart">
            <c:ext xmlns:c16="http://schemas.microsoft.com/office/drawing/2014/chart" uri="{C3380CC4-5D6E-409C-BE32-E72D297353CC}">
              <c16:uniqueId val="{00000002-4FBC-4188-886C-217AE21AC8EB}"/>
            </c:ext>
          </c:extLst>
        </c:ser>
        <c:ser>
          <c:idx val="1"/>
          <c:order val="1"/>
          <c:spPr>
            <a:noFill/>
            <a:ln>
              <a:noFill/>
            </a:ln>
            <a:effectLst/>
          </c:spPr>
          <c:invertIfNegative val="0"/>
          <c:val>
            <c:numRef>
              <c:f>ForChecking!$AM$11</c:f>
              <c:numCache>
                <c:formatCode>0%</c:formatCode>
                <c:ptCount val="1"/>
                <c:pt idx="0">
                  <c:v>1</c:v>
                </c:pt>
              </c:numCache>
            </c:numRef>
          </c:val>
          <c:extLst xmlns:c16r2="http://schemas.microsoft.com/office/drawing/2015/06/chart">
            <c:ext xmlns:c16="http://schemas.microsoft.com/office/drawing/2014/chart" uri="{C3380CC4-5D6E-409C-BE32-E72D297353CC}">
              <c16:uniqueId val="{00000004-4FBC-4188-886C-217AE21AC8EB}"/>
            </c:ext>
          </c:extLst>
        </c:ser>
        <c:dLbls>
          <c:showLegendKey val="0"/>
          <c:showVal val="0"/>
          <c:showCatName val="0"/>
          <c:showSerName val="0"/>
          <c:showPercent val="0"/>
          <c:showBubbleSize val="0"/>
        </c:dLbls>
        <c:gapWidth val="0"/>
        <c:overlap val="100"/>
        <c:axId val="312238000"/>
        <c:axId val="312236824"/>
      </c:barChart>
      <c:catAx>
        <c:axId val="312238000"/>
        <c:scaling>
          <c:orientation val="minMax"/>
        </c:scaling>
        <c:delete val="1"/>
        <c:axPos val="l"/>
        <c:majorTickMark val="none"/>
        <c:minorTickMark val="none"/>
        <c:tickLblPos val="nextTo"/>
        <c:crossAx val="312236824"/>
        <c:crosses val="autoZero"/>
        <c:auto val="1"/>
        <c:lblAlgn val="ctr"/>
        <c:lblOffset val="100"/>
        <c:noMultiLvlLbl val="0"/>
      </c:catAx>
      <c:valAx>
        <c:axId val="312236824"/>
        <c:scaling>
          <c:orientation val="minMax"/>
          <c:min val="0"/>
        </c:scaling>
        <c:delete val="1"/>
        <c:axPos val="b"/>
        <c:numFmt formatCode="0%" sourceLinked="1"/>
        <c:majorTickMark val="none"/>
        <c:minorTickMark val="none"/>
        <c:tickLblPos val="nextTo"/>
        <c:crossAx val="31223800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ForChecking!$AP$10</c:f>
              <c:numCache>
                <c:formatCode>0%</c:formatCode>
                <c:ptCount val="1"/>
                <c:pt idx="0">
                  <c:v>0</c:v>
                </c:pt>
              </c:numCache>
            </c:numRef>
          </c:val>
          <c:extLst xmlns:c16r2="http://schemas.microsoft.com/office/drawing/2015/06/chart">
            <c:ext xmlns:c16="http://schemas.microsoft.com/office/drawing/2014/chart" uri="{C3380CC4-5D6E-409C-BE32-E72D297353CC}">
              <c16:uniqueId val="{00000002-4A8C-4E90-9D55-367EAFE454A1}"/>
            </c:ext>
          </c:extLst>
        </c:ser>
        <c:ser>
          <c:idx val="1"/>
          <c:order val="1"/>
          <c:spPr>
            <a:noFill/>
            <a:ln>
              <a:noFill/>
            </a:ln>
            <a:effectLst/>
          </c:spPr>
          <c:invertIfNegative val="0"/>
          <c:val>
            <c:numRef>
              <c:f>ForChecking!$AP$11</c:f>
              <c:numCache>
                <c:formatCode>0%</c:formatCode>
                <c:ptCount val="1"/>
                <c:pt idx="0">
                  <c:v>1</c:v>
                </c:pt>
              </c:numCache>
            </c:numRef>
          </c:val>
          <c:extLst xmlns:c16r2="http://schemas.microsoft.com/office/drawing/2015/06/chart">
            <c:ext xmlns:c16="http://schemas.microsoft.com/office/drawing/2014/chart" uri="{C3380CC4-5D6E-409C-BE32-E72D297353CC}">
              <c16:uniqueId val="{00000004-4A8C-4E90-9D55-367EAFE454A1}"/>
            </c:ext>
          </c:extLst>
        </c:ser>
        <c:dLbls>
          <c:showLegendKey val="0"/>
          <c:showVal val="0"/>
          <c:showCatName val="0"/>
          <c:showSerName val="0"/>
          <c:showPercent val="0"/>
          <c:showBubbleSize val="0"/>
        </c:dLbls>
        <c:gapWidth val="0"/>
        <c:overlap val="100"/>
        <c:axId val="312234472"/>
        <c:axId val="312236432"/>
      </c:barChart>
      <c:catAx>
        <c:axId val="312234472"/>
        <c:scaling>
          <c:orientation val="minMax"/>
        </c:scaling>
        <c:delete val="1"/>
        <c:axPos val="l"/>
        <c:majorTickMark val="none"/>
        <c:minorTickMark val="none"/>
        <c:tickLblPos val="nextTo"/>
        <c:crossAx val="312236432"/>
        <c:crosses val="autoZero"/>
        <c:auto val="1"/>
        <c:lblAlgn val="ctr"/>
        <c:lblOffset val="100"/>
        <c:noMultiLvlLbl val="0"/>
      </c:catAx>
      <c:valAx>
        <c:axId val="312236432"/>
        <c:scaling>
          <c:orientation val="minMax"/>
          <c:min val="0"/>
        </c:scaling>
        <c:delete val="1"/>
        <c:axPos val="b"/>
        <c:numFmt formatCode="0%" sourceLinked="1"/>
        <c:majorTickMark val="none"/>
        <c:minorTickMark val="none"/>
        <c:tickLblPos val="nextTo"/>
        <c:crossAx val="312234472"/>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ForChecking!$AO$10</c:f>
              <c:numCache>
                <c:formatCode>0%</c:formatCode>
                <c:ptCount val="1"/>
                <c:pt idx="0">
                  <c:v>0</c:v>
                </c:pt>
              </c:numCache>
            </c:numRef>
          </c:val>
          <c:extLst xmlns:c16r2="http://schemas.microsoft.com/office/drawing/2015/06/chart">
            <c:ext xmlns:c16="http://schemas.microsoft.com/office/drawing/2014/chart" uri="{C3380CC4-5D6E-409C-BE32-E72D297353CC}">
              <c16:uniqueId val="{00000002-FC2D-4A91-9D9F-F1F433680408}"/>
            </c:ext>
          </c:extLst>
        </c:ser>
        <c:ser>
          <c:idx val="1"/>
          <c:order val="1"/>
          <c:spPr>
            <a:noFill/>
            <a:ln>
              <a:noFill/>
            </a:ln>
            <a:effectLst/>
          </c:spPr>
          <c:invertIfNegative val="0"/>
          <c:val>
            <c:numRef>
              <c:f>ForChecking!$AO$11</c:f>
              <c:numCache>
                <c:formatCode>0%</c:formatCode>
                <c:ptCount val="1"/>
                <c:pt idx="0">
                  <c:v>1</c:v>
                </c:pt>
              </c:numCache>
            </c:numRef>
          </c:val>
          <c:extLst xmlns:c16r2="http://schemas.microsoft.com/office/drawing/2015/06/chart">
            <c:ext xmlns:c16="http://schemas.microsoft.com/office/drawing/2014/chart" uri="{C3380CC4-5D6E-409C-BE32-E72D297353CC}">
              <c16:uniqueId val="{00000004-FC2D-4A91-9D9F-F1F433680408}"/>
            </c:ext>
          </c:extLst>
        </c:ser>
        <c:dLbls>
          <c:showLegendKey val="0"/>
          <c:showVal val="0"/>
          <c:showCatName val="0"/>
          <c:showSerName val="0"/>
          <c:showPercent val="0"/>
          <c:showBubbleSize val="0"/>
        </c:dLbls>
        <c:gapWidth val="0"/>
        <c:overlap val="100"/>
        <c:axId val="312241136"/>
        <c:axId val="312240352"/>
      </c:barChart>
      <c:catAx>
        <c:axId val="312241136"/>
        <c:scaling>
          <c:orientation val="minMax"/>
        </c:scaling>
        <c:delete val="1"/>
        <c:axPos val="l"/>
        <c:majorTickMark val="none"/>
        <c:minorTickMark val="none"/>
        <c:tickLblPos val="nextTo"/>
        <c:crossAx val="312240352"/>
        <c:crosses val="autoZero"/>
        <c:auto val="1"/>
        <c:lblAlgn val="ctr"/>
        <c:lblOffset val="100"/>
        <c:noMultiLvlLbl val="0"/>
      </c:catAx>
      <c:valAx>
        <c:axId val="312240352"/>
        <c:scaling>
          <c:orientation val="minMax"/>
          <c:min val="0"/>
        </c:scaling>
        <c:delete val="1"/>
        <c:axPos val="b"/>
        <c:numFmt formatCode="0%" sourceLinked="1"/>
        <c:majorTickMark val="none"/>
        <c:minorTickMark val="none"/>
        <c:tickLblPos val="nextTo"/>
        <c:crossAx val="31224113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ForChecking!$AN$10</c:f>
              <c:numCache>
                <c:formatCode>0%</c:formatCode>
                <c:ptCount val="1"/>
                <c:pt idx="0">
                  <c:v>0</c:v>
                </c:pt>
              </c:numCache>
            </c:numRef>
          </c:val>
          <c:extLst xmlns:c16r2="http://schemas.microsoft.com/office/drawing/2015/06/chart">
            <c:ext xmlns:c16="http://schemas.microsoft.com/office/drawing/2014/chart" uri="{C3380CC4-5D6E-409C-BE32-E72D297353CC}">
              <c16:uniqueId val="{00000002-FD72-4EEF-9591-2F5F66271014}"/>
            </c:ext>
          </c:extLst>
        </c:ser>
        <c:ser>
          <c:idx val="1"/>
          <c:order val="1"/>
          <c:spPr>
            <a:noFill/>
            <a:ln>
              <a:noFill/>
            </a:ln>
            <a:effectLst/>
          </c:spPr>
          <c:invertIfNegative val="0"/>
          <c:val>
            <c:numRef>
              <c:f>ForChecking!$AN$11</c:f>
              <c:numCache>
                <c:formatCode>0%</c:formatCode>
                <c:ptCount val="1"/>
                <c:pt idx="0">
                  <c:v>1</c:v>
                </c:pt>
              </c:numCache>
            </c:numRef>
          </c:val>
          <c:extLst xmlns:c16r2="http://schemas.microsoft.com/office/drawing/2015/06/chart">
            <c:ext xmlns:c16="http://schemas.microsoft.com/office/drawing/2014/chart" uri="{C3380CC4-5D6E-409C-BE32-E72D297353CC}">
              <c16:uniqueId val="{00000004-FD72-4EEF-9591-2F5F66271014}"/>
            </c:ext>
          </c:extLst>
        </c:ser>
        <c:dLbls>
          <c:showLegendKey val="0"/>
          <c:showVal val="0"/>
          <c:showCatName val="0"/>
          <c:showSerName val="0"/>
          <c:showPercent val="0"/>
          <c:showBubbleSize val="0"/>
        </c:dLbls>
        <c:gapWidth val="0"/>
        <c:overlap val="100"/>
        <c:axId val="312234864"/>
        <c:axId val="312235256"/>
      </c:barChart>
      <c:catAx>
        <c:axId val="312234864"/>
        <c:scaling>
          <c:orientation val="minMax"/>
        </c:scaling>
        <c:delete val="1"/>
        <c:axPos val="l"/>
        <c:majorTickMark val="none"/>
        <c:minorTickMark val="none"/>
        <c:tickLblPos val="nextTo"/>
        <c:crossAx val="312235256"/>
        <c:crosses val="autoZero"/>
        <c:auto val="1"/>
        <c:lblAlgn val="ctr"/>
        <c:lblOffset val="100"/>
        <c:noMultiLvlLbl val="0"/>
      </c:catAx>
      <c:valAx>
        <c:axId val="312235256"/>
        <c:scaling>
          <c:orientation val="minMax"/>
          <c:min val="0"/>
        </c:scaling>
        <c:delete val="1"/>
        <c:axPos val="b"/>
        <c:numFmt formatCode="0%" sourceLinked="1"/>
        <c:majorTickMark val="none"/>
        <c:minorTickMark val="none"/>
        <c:tickLblPos val="nextTo"/>
        <c:crossAx val="31223486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ForChecking!$AQ$10</c:f>
              <c:numCache>
                <c:formatCode>0%</c:formatCode>
                <c:ptCount val="1"/>
                <c:pt idx="0">
                  <c:v>0</c:v>
                </c:pt>
              </c:numCache>
            </c:numRef>
          </c:val>
          <c:extLst xmlns:c16r2="http://schemas.microsoft.com/office/drawing/2015/06/chart">
            <c:ext xmlns:c16="http://schemas.microsoft.com/office/drawing/2014/chart" uri="{C3380CC4-5D6E-409C-BE32-E72D297353CC}">
              <c16:uniqueId val="{00000002-3329-4420-A7F5-D032352509E5}"/>
            </c:ext>
          </c:extLst>
        </c:ser>
        <c:ser>
          <c:idx val="1"/>
          <c:order val="1"/>
          <c:spPr>
            <a:noFill/>
            <a:ln>
              <a:noFill/>
            </a:ln>
            <a:effectLst/>
          </c:spPr>
          <c:invertIfNegative val="0"/>
          <c:val>
            <c:numRef>
              <c:f>ForChecking!$AQ$11</c:f>
              <c:numCache>
                <c:formatCode>0%</c:formatCode>
                <c:ptCount val="1"/>
                <c:pt idx="0">
                  <c:v>1</c:v>
                </c:pt>
              </c:numCache>
            </c:numRef>
          </c:val>
          <c:extLst xmlns:c16r2="http://schemas.microsoft.com/office/drawing/2015/06/chart">
            <c:ext xmlns:c16="http://schemas.microsoft.com/office/drawing/2014/chart" uri="{C3380CC4-5D6E-409C-BE32-E72D297353CC}">
              <c16:uniqueId val="{00000004-3329-4420-A7F5-D032352509E5}"/>
            </c:ext>
          </c:extLst>
        </c:ser>
        <c:dLbls>
          <c:showLegendKey val="0"/>
          <c:showVal val="0"/>
          <c:showCatName val="0"/>
          <c:showSerName val="0"/>
          <c:showPercent val="0"/>
          <c:showBubbleSize val="0"/>
        </c:dLbls>
        <c:gapWidth val="0"/>
        <c:overlap val="100"/>
        <c:axId val="312241528"/>
        <c:axId val="312237608"/>
      </c:barChart>
      <c:catAx>
        <c:axId val="312241528"/>
        <c:scaling>
          <c:orientation val="minMax"/>
        </c:scaling>
        <c:delete val="1"/>
        <c:axPos val="l"/>
        <c:majorTickMark val="none"/>
        <c:minorTickMark val="none"/>
        <c:tickLblPos val="nextTo"/>
        <c:crossAx val="312237608"/>
        <c:crosses val="autoZero"/>
        <c:auto val="1"/>
        <c:lblAlgn val="ctr"/>
        <c:lblOffset val="100"/>
        <c:noMultiLvlLbl val="0"/>
      </c:catAx>
      <c:valAx>
        <c:axId val="312237608"/>
        <c:scaling>
          <c:orientation val="minMax"/>
          <c:min val="0"/>
        </c:scaling>
        <c:delete val="1"/>
        <c:axPos val="b"/>
        <c:numFmt formatCode="0%" sourceLinked="1"/>
        <c:majorTickMark val="none"/>
        <c:minorTickMark val="none"/>
        <c:tickLblPos val="nextTo"/>
        <c:crossAx val="31224152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ForChecking!$AR$10</c:f>
              <c:numCache>
                <c:formatCode>0%</c:formatCode>
                <c:ptCount val="1"/>
                <c:pt idx="0">
                  <c:v>0</c:v>
                </c:pt>
              </c:numCache>
            </c:numRef>
          </c:val>
          <c:extLst xmlns:c16r2="http://schemas.microsoft.com/office/drawing/2015/06/chart">
            <c:ext xmlns:c16="http://schemas.microsoft.com/office/drawing/2014/chart" uri="{C3380CC4-5D6E-409C-BE32-E72D297353CC}">
              <c16:uniqueId val="{00000002-8B1F-4163-A7BB-3C0AB68F89B7}"/>
            </c:ext>
          </c:extLst>
        </c:ser>
        <c:ser>
          <c:idx val="1"/>
          <c:order val="1"/>
          <c:spPr>
            <a:noFill/>
            <a:ln>
              <a:noFill/>
            </a:ln>
            <a:effectLst/>
          </c:spPr>
          <c:invertIfNegative val="0"/>
          <c:val>
            <c:numRef>
              <c:f>ForChecking!$AR$11</c:f>
              <c:numCache>
                <c:formatCode>0%</c:formatCode>
                <c:ptCount val="1"/>
                <c:pt idx="0">
                  <c:v>1</c:v>
                </c:pt>
              </c:numCache>
            </c:numRef>
          </c:val>
          <c:extLst xmlns:c16r2="http://schemas.microsoft.com/office/drawing/2015/06/chart">
            <c:ext xmlns:c16="http://schemas.microsoft.com/office/drawing/2014/chart" uri="{C3380CC4-5D6E-409C-BE32-E72D297353CC}">
              <c16:uniqueId val="{00000004-8B1F-4163-A7BB-3C0AB68F89B7}"/>
            </c:ext>
          </c:extLst>
        </c:ser>
        <c:dLbls>
          <c:showLegendKey val="0"/>
          <c:showVal val="0"/>
          <c:showCatName val="0"/>
          <c:showSerName val="0"/>
          <c:showPercent val="0"/>
          <c:showBubbleSize val="0"/>
        </c:dLbls>
        <c:gapWidth val="0"/>
        <c:overlap val="100"/>
        <c:axId val="326599488"/>
        <c:axId val="326600664"/>
      </c:barChart>
      <c:catAx>
        <c:axId val="326599488"/>
        <c:scaling>
          <c:orientation val="minMax"/>
        </c:scaling>
        <c:delete val="1"/>
        <c:axPos val="l"/>
        <c:majorTickMark val="none"/>
        <c:minorTickMark val="none"/>
        <c:tickLblPos val="nextTo"/>
        <c:crossAx val="326600664"/>
        <c:crosses val="autoZero"/>
        <c:auto val="1"/>
        <c:lblAlgn val="ctr"/>
        <c:lblOffset val="100"/>
        <c:noMultiLvlLbl val="0"/>
      </c:catAx>
      <c:valAx>
        <c:axId val="326600664"/>
        <c:scaling>
          <c:orientation val="minMax"/>
          <c:min val="0"/>
        </c:scaling>
        <c:delete val="1"/>
        <c:axPos val="b"/>
        <c:numFmt formatCode="0%" sourceLinked="1"/>
        <c:majorTickMark val="none"/>
        <c:minorTickMark val="none"/>
        <c:tickLblPos val="nextTo"/>
        <c:crossAx val="32659948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ForChecking!$AL$10</c:f>
              <c:numCache>
                <c:formatCode>0%</c:formatCode>
                <c:ptCount val="1"/>
                <c:pt idx="0">
                  <c:v>0</c:v>
                </c:pt>
              </c:numCache>
            </c:numRef>
          </c:val>
          <c:extLst xmlns:c16r2="http://schemas.microsoft.com/office/drawing/2015/06/chart">
            <c:ext xmlns:c16="http://schemas.microsoft.com/office/drawing/2014/chart" uri="{C3380CC4-5D6E-409C-BE32-E72D297353CC}">
              <c16:uniqueId val="{00000000-F343-4528-96CC-FEC97FB83560}"/>
            </c:ext>
          </c:extLst>
        </c:ser>
        <c:ser>
          <c:idx val="1"/>
          <c:order val="1"/>
          <c:spPr>
            <a:noFill/>
            <a:ln>
              <a:noFill/>
            </a:ln>
            <a:effectLst/>
          </c:spPr>
          <c:invertIfNegative val="0"/>
          <c:val>
            <c:numRef>
              <c:f>ForChecking!$AL$11</c:f>
              <c:numCache>
                <c:formatCode>0%</c:formatCode>
                <c:ptCount val="1"/>
                <c:pt idx="0">
                  <c:v>1</c:v>
                </c:pt>
              </c:numCache>
            </c:numRef>
          </c:val>
          <c:extLst xmlns:c16r2="http://schemas.microsoft.com/office/drawing/2015/06/chart">
            <c:ext xmlns:c16="http://schemas.microsoft.com/office/drawing/2014/chart" uri="{C3380CC4-5D6E-409C-BE32-E72D297353CC}">
              <c16:uniqueId val="{00000001-F343-4528-96CC-FEC97FB83560}"/>
            </c:ext>
          </c:extLst>
        </c:ser>
        <c:dLbls>
          <c:showLegendKey val="0"/>
          <c:showVal val="0"/>
          <c:showCatName val="0"/>
          <c:showSerName val="0"/>
          <c:showPercent val="0"/>
          <c:showBubbleSize val="0"/>
        </c:dLbls>
        <c:gapWidth val="0"/>
        <c:overlap val="100"/>
        <c:axId val="326595176"/>
        <c:axId val="326594784"/>
      </c:barChart>
      <c:catAx>
        <c:axId val="326595176"/>
        <c:scaling>
          <c:orientation val="minMax"/>
        </c:scaling>
        <c:delete val="1"/>
        <c:axPos val="l"/>
        <c:majorTickMark val="none"/>
        <c:minorTickMark val="none"/>
        <c:tickLblPos val="nextTo"/>
        <c:crossAx val="326594784"/>
        <c:crosses val="autoZero"/>
        <c:auto val="1"/>
        <c:lblAlgn val="ctr"/>
        <c:lblOffset val="100"/>
        <c:noMultiLvlLbl val="0"/>
      </c:catAx>
      <c:valAx>
        <c:axId val="326594784"/>
        <c:scaling>
          <c:orientation val="minMax"/>
          <c:min val="0"/>
        </c:scaling>
        <c:delete val="1"/>
        <c:axPos val="b"/>
        <c:numFmt formatCode="0%" sourceLinked="1"/>
        <c:majorTickMark val="none"/>
        <c:minorTickMark val="none"/>
        <c:tickLblPos val="nextTo"/>
        <c:crossAx val="32659517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ForChecking!$AM$10</c:f>
              <c:numCache>
                <c:formatCode>0%</c:formatCode>
                <c:ptCount val="1"/>
                <c:pt idx="0">
                  <c:v>0</c:v>
                </c:pt>
              </c:numCache>
            </c:numRef>
          </c:val>
          <c:extLst xmlns:c16r2="http://schemas.microsoft.com/office/drawing/2015/06/chart">
            <c:ext xmlns:c16="http://schemas.microsoft.com/office/drawing/2014/chart" uri="{C3380CC4-5D6E-409C-BE32-E72D297353CC}">
              <c16:uniqueId val="{00000000-B8B8-400C-9F7E-53889057C9AE}"/>
            </c:ext>
          </c:extLst>
        </c:ser>
        <c:ser>
          <c:idx val="1"/>
          <c:order val="1"/>
          <c:spPr>
            <a:noFill/>
            <a:ln>
              <a:noFill/>
            </a:ln>
            <a:effectLst/>
          </c:spPr>
          <c:invertIfNegative val="0"/>
          <c:val>
            <c:numRef>
              <c:f>ForChecking!$AM$11</c:f>
              <c:numCache>
                <c:formatCode>0%</c:formatCode>
                <c:ptCount val="1"/>
                <c:pt idx="0">
                  <c:v>1</c:v>
                </c:pt>
              </c:numCache>
            </c:numRef>
          </c:val>
          <c:extLst xmlns:c16r2="http://schemas.microsoft.com/office/drawing/2015/06/chart">
            <c:ext xmlns:c16="http://schemas.microsoft.com/office/drawing/2014/chart" uri="{C3380CC4-5D6E-409C-BE32-E72D297353CC}">
              <c16:uniqueId val="{00000001-B8B8-400C-9F7E-53889057C9AE}"/>
            </c:ext>
          </c:extLst>
        </c:ser>
        <c:dLbls>
          <c:showLegendKey val="0"/>
          <c:showVal val="0"/>
          <c:showCatName val="0"/>
          <c:showSerName val="0"/>
          <c:showPercent val="0"/>
          <c:showBubbleSize val="0"/>
        </c:dLbls>
        <c:gapWidth val="0"/>
        <c:overlap val="100"/>
        <c:axId val="326597136"/>
        <c:axId val="326601840"/>
      </c:barChart>
      <c:catAx>
        <c:axId val="326597136"/>
        <c:scaling>
          <c:orientation val="minMax"/>
        </c:scaling>
        <c:delete val="1"/>
        <c:axPos val="l"/>
        <c:majorTickMark val="none"/>
        <c:minorTickMark val="none"/>
        <c:tickLblPos val="nextTo"/>
        <c:crossAx val="326601840"/>
        <c:crosses val="autoZero"/>
        <c:auto val="1"/>
        <c:lblAlgn val="ctr"/>
        <c:lblOffset val="100"/>
        <c:noMultiLvlLbl val="0"/>
      </c:catAx>
      <c:valAx>
        <c:axId val="326601840"/>
        <c:scaling>
          <c:orientation val="minMax"/>
          <c:min val="0"/>
        </c:scaling>
        <c:delete val="1"/>
        <c:axPos val="b"/>
        <c:numFmt formatCode="0%" sourceLinked="1"/>
        <c:majorTickMark val="none"/>
        <c:minorTickMark val="none"/>
        <c:tickLblPos val="nextTo"/>
        <c:crossAx val="32659713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ForChecking!$AP$10</c:f>
              <c:numCache>
                <c:formatCode>0%</c:formatCode>
                <c:ptCount val="1"/>
                <c:pt idx="0">
                  <c:v>0</c:v>
                </c:pt>
              </c:numCache>
            </c:numRef>
          </c:val>
          <c:extLst xmlns:c16r2="http://schemas.microsoft.com/office/drawing/2015/06/chart">
            <c:ext xmlns:c16="http://schemas.microsoft.com/office/drawing/2014/chart" uri="{C3380CC4-5D6E-409C-BE32-E72D297353CC}">
              <c16:uniqueId val="{00000000-2DEE-4A10-B1E7-71B2DE2EA5E0}"/>
            </c:ext>
          </c:extLst>
        </c:ser>
        <c:ser>
          <c:idx val="1"/>
          <c:order val="1"/>
          <c:spPr>
            <a:noFill/>
            <a:ln>
              <a:noFill/>
            </a:ln>
            <a:effectLst/>
          </c:spPr>
          <c:invertIfNegative val="0"/>
          <c:val>
            <c:numRef>
              <c:f>ForChecking!$AP$11</c:f>
              <c:numCache>
                <c:formatCode>0%</c:formatCode>
                <c:ptCount val="1"/>
                <c:pt idx="0">
                  <c:v>1</c:v>
                </c:pt>
              </c:numCache>
            </c:numRef>
          </c:val>
          <c:extLst xmlns:c16r2="http://schemas.microsoft.com/office/drawing/2015/06/chart">
            <c:ext xmlns:c16="http://schemas.microsoft.com/office/drawing/2014/chart" uri="{C3380CC4-5D6E-409C-BE32-E72D297353CC}">
              <c16:uniqueId val="{00000001-2DEE-4A10-B1E7-71B2DE2EA5E0}"/>
            </c:ext>
          </c:extLst>
        </c:ser>
        <c:dLbls>
          <c:showLegendKey val="0"/>
          <c:showVal val="0"/>
          <c:showCatName val="0"/>
          <c:showSerName val="0"/>
          <c:showPercent val="0"/>
          <c:showBubbleSize val="0"/>
        </c:dLbls>
        <c:gapWidth val="0"/>
        <c:overlap val="100"/>
        <c:axId val="326597920"/>
        <c:axId val="326596744"/>
      </c:barChart>
      <c:catAx>
        <c:axId val="326597920"/>
        <c:scaling>
          <c:orientation val="minMax"/>
        </c:scaling>
        <c:delete val="1"/>
        <c:axPos val="l"/>
        <c:majorTickMark val="none"/>
        <c:minorTickMark val="none"/>
        <c:tickLblPos val="nextTo"/>
        <c:crossAx val="326596744"/>
        <c:crosses val="autoZero"/>
        <c:auto val="1"/>
        <c:lblAlgn val="ctr"/>
        <c:lblOffset val="100"/>
        <c:noMultiLvlLbl val="0"/>
      </c:catAx>
      <c:valAx>
        <c:axId val="326596744"/>
        <c:scaling>
          <c:orientation val="minMax"/>
          <c:min val="0"/>
        </c:scaling>
        <c:delete val="1"/>
        <c:axPos val="b"/>
        <c:numFmt formatCode="0%" sourceLinked="1"/>
        <c:majorTickMark val="none"/>
        <c:minorTickMark val="none"/>
        <c:tickLblPos val="nextTo"/>
        <c:crossAx val="326597920"/>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ForChecking!$AO$10</c:f>
              <c:numCache>
                <c:formatCode>0%</c:formatCode>
                <c:ptCount val="1"/>
                <c:pt idx="0">
                  <c:v>0</c:v>
                </c:pt>
              </c:numCache>
            </c:numRef>
          </c:val>
          <c:extLst xmlns:c16r2="http://schemas.microsoft.com/office/drawing/2015/06/chart">
            <c:ext xmlns:c16="http://schemas.microsoft.com/office/drawing/2014/chart" uri="{C3380CC4-5D6E-409C-BE32-E72D297353CC}">
              <c16:uniqueId val="{00000000-4349-4060-B2EF-467CDF0B7178}"/>
            </c:ext>
          </c:extLst>
        </c:ser>
        <c:ser>
          <c:idx val="1"/>
          <c:order val="1"/>
          <c:spPr>
            <a:noFill/>
            <a:ln>
              <a:noFill/>
            </a:ln>
            <a:effectLst/>
          </c:spPr>
          <c:invertIfNegative val="0"/>
          <c:val>
            <c:numRef>
              <c:f>ForChecking!$AO$11</c:f>
              <c:numCache>
                <c:formatCode>0%</c:formatCode>
                <c:ptCount val="1"/>
                <c:pt idx="0">
                  <c:v>1</c:v>
                </c:pt>
              </c:numCache>
            </c:numRef>
          </c:val>
          <c:extLst xmlns:c16r2="http://schemas.microsoft.com/office/drawing/2015/06/chart">
            <c:ext xmlns:c16="http://schemas.microsoft.com/office/drawing/2014/chart" uri="{C3380CC4-5D6E-409C-BE32-E72D297353CC}">
              <c16:uniqueId val="{00000001-4349-4060-B2EF-467CDF0B7178}"/>
            </c:ext>
          </c:extLst>
        </c:ser>
        <c:dLbls>
          <c:showLegendKey val="0"/>
          <c:showVal val="0"/>
          <c:showCatName val="0"/>
          <c:showSerName val="0"/>
          <c:showPercent val="0"/>
          <c:showBubbleSize val="0"/>
        </c:dLbls>
        <c:gapWidth val="0"/>
        <c:overlap val="100"/>
        <c:axId val="326598704"/>
        <c:axId val="326601448"/>
      </c:barChart>
      <c:catAx>
        <c:axId val="326598704"/>
        <c:scaling>
          <c:orientation val="minMax"/>
        </c:scaling>
        <c:delete val="1"/>
        <c:axPos val="l"/>
        <c:majorTickMark val="none"/>
        <c:minorTickMark val="none"/>
        <c:tickLblPos val="nextTo"/>
        <c:crossAx val="326601448"/>
        <c:crosses val="autoZero"/>
        <c:auto val="1"/>
        <c:lblAlgn val="ctr"/>
        <c:lblOffset val="100"/>
        <c:noMultiLvlLbl val="0"/>
      </c:catAx>
      <c:valAx>
        <c:axId val="326601448"/>
        <c:scaling>
          <c:orientation val="minMax"/>
          <c:min val="0"/>
        </c:scaling>
        <c:delete val="1"/>
        <c:axPos val="b"/>
        <c:numFmt formatCode="0%" sourceLinked="1"/>
        <c:majorTickMark val="none"/>
        <c:minorTickMark val="none"/>
        <c:tickLblPos val="nextTo"/>
        <c:crossAx val="326598704"/>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ForChecking!$AN$10</c:f>
              <c:numCache>
                <c:formatCode>0%</c:formatCode>
                <c:ptCount val="1"/>
                <c:pt idx="0">
                  <c:v>0</c:v>
                </c:pt>
              </c:numCache>
            </c:numRef>
          </c:val>
          <c:extLst xmlns:c16r2="http://schemas.microsoft.com/office/drawing/2015/06/chart">
            <c:ext xmlns:c16="http://schemas.microsoft.com/office/drawing/2014/chart" uri="{C3380CC4-5D6E-409C-BE32-E72D297353CC}">
              <c16:uniqueId val="{00000000-8CD3-4AC8-A3B7-3B8997BF59D2}"/>
            </c:ext>
          </c:extLst>
        </c:ser>
        <c:ser>
          <c:idx val="1"/>
          <c:order val="1"/>
          <c:spPr>
            <a:noFill/>
            <a:ln>
              <a:noFill/>
            </a:ln>
            <a:effectLst/>
          </c:spPr>
          <c:invertIfNegative val="0"/>
          <c:val>
            <c:numRef>
              <c:f>ForChecking!$AN$11</c:f>
              <c:numCache>
                <c:formatCode>0%</c:formatCode>
                <c:ptCount val="1"/>
                <c:pt idx="0">
                  <c:v>1</c:v>
                </c:pt>
              </c:numCache>
            </c:numRef>
          </c:val>
          <c:extLst xmlns:c16r2="http://schemas.microsoft.com/office/drawing/2015/06/chart">
            <c:ext xmlns:c16="http://schemas.microsoft.com/office/drawing/2014/chart" uri="{C3380CC4-5D6E-409C-BE32-E72D297353CC}">
              <c16:uniqueId val="{00000001-8CD3-4AC8-A3B7-3B8997BF59D2}"/>
            </c:ext>
          </c:extLst>
        </c:ser>
        <c:dLbls>
          <c:showLegendKey val="0"/>
          <c:showVal val="0"/>
          <c:showCatName val="0"/>
          <c:showSerName val="0"/>
          <c:showPercent val="0"/>
          <c:showBubbleSize val="0"/>
        </c:dLbls>
        <c:gapWidth val="0"/>
        <c:overlap val="100"/>
        <c:axId val="326595568"/>
        <c:axId val="326595960"/>
      </c:barChart>
      <c:catAx>
        <c:axId val="326595568"/>
        <c:scaling>
          <c:orientation val="minMax"/>
        </c:scaling>
        <c:delete val="1"/>
        <c:axPos val="l"/>
        <c:majorTickMark val="none"/>
        <c:minorTickMark val="none"/>
        <c:tickLblPos val="nextTo"/>
        <c:crossAx val="326595960"/>
        <c:crosses val="autoZero"/>
        <c:auto val="1"/>
        <c:lblAlgn val="ctr"/>
        <c:lblOffset val="100"/>
        <c:noMultiLvlLbl val="0"/>
      </c:catAx>
      <c:valAx>
        <c:axId val="326595960"/>
        <c:scaling>
          <c:orientation val="minMax"/>
          <c:min val="0"/>
        </c:scaling>
        <c:delete val="1"/>
        <c:axPos val="b"/>
        <c:numFmt formatCode="0%" sourceLinked="1"/>
        <c:majorTickMark val="none"/>
        <c:minorTickMark val="none"/>
        <c:tickLblPos val="nextTo"/>
        <c:crossAx val="326595568"/>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ForChecking!$AQ$10</c:f>
              <c:numCache>
                <c:formatCode>0%</c:formatCode>
                <c:ptCount val="1"/>
                <c:pt idx="0">
                  <c:v>0</c:v>
                </c:pt>
              </c:numCache>
            </c:numRef>
          </c:val>
          <c:extLst xmlns:c16r2="http://schemas.microsoft.com/office/drawing/2015/06/chart">
            <c:ext xmlns:c16="http://schemas.microsoft.com/office/drawing/2014/chart" uri="{C3380CC4-5D6E-409C-BE32-E72D297353CC}">
              <c16:uniqueId val="{00000000-DC90-4497-AECD-B0CF699119CE}"/>
            </c:ext>
          </c:extLst>
        </c:ser>
        <c:ser>
          <c:idx val="1"/>
          <c:order val="1"/>
          <c:spPr>
            <a:noFill/>
            <a:ln>
              <a:noFill/>
            </a:ln>
            <a:effectLst/>
          </c:spPr>
          <c:invertIfNegative val="0"/>
          <c:val>
            <c:numRef>
              <c:f>ForChecking!$AQ$11</c:f>
              <c:numCache>
                <c:formatCode>0%</c:formatCode>
                <c:ptCount val="1"/>
                <c:pt idx="0">
                  <c:v>1</c:v>
                </c:pt>
              </c:numCache>
            </c:numRef>
          </c:val>
          <c:extLst xmlns:c16r2="http://schemas.microsoft.com/office/drawing/2015/06/chart">
            <c:ext xmlns:c16="http://schemas.microsoft.com/office/drawing/2014/chart" uri="{C3380CC4-5D6E-409C-BE32-E72D297353CC}">
              <c16:uniqueId val="{00000001-DC90-4497-AECD-B0CF699119CE}"/>
            </c:ext>
          </c:extLst>
        </c:ser>
        <c:dLbls>
          <c:showLegendKey val="0"/>
          <c:showVal val="0"/>
          <c:showCatName val="0"/>
          <c:showSerName val="0"/>
          <c:showPercent val="0"/>
          <c:showBubbleSize val="0"/>
        </c:dLbls>
        <c:gapWidth val="0"/>
        <c:overlap val="100"/>
        <c:axId val="326599096"/>
        <c:axId val="329508088"/>
      </c:barChart>
      <c:catAx>
        <c:axId val="326599096"/>
        <c:scaling>
          <c:orientation val="minMax"/>
        </c:scaling>
        <c:delete val="1"/>
        <c:axPos val="l"/>
        <c:majorTickMark val="none"/>
        <c:minorTickMark val="none"/>
        <c:tickLblPos val="nextTo"/>
        <c:crossAx val="329508088"/>
        <c:crosses val="autoZero"/>
        <c:auto val="1"/>
        <c:lblAlgn val="ctr"/>
        <c:lblOffset val="100"/>
        <c:noMultiLvlLbl val="0"/>
      </c:catAx>
      <c:valAx>
        <c:axId val="329508088"/>
        <c:scaling>
          <c:orientation val="minMax"/>
          <c:min val="0"/>
        </c:scaling>
        <c:delete val="1"/>
        <c:axPos val="b"/>
        <c:numFmt formatCode="0%" sourceLinked="1"/>
        <c:majorTickMark val="none"/>
        <c:minorTickMark val="none"/>
        <c:tickLblPos val="nextTo"/>
        <c:crossAx val="32659909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380952380952382E-2"/>
          <c:y val="0.20657276995305165"/>
          <c:w val="0.89523809523809528"/>
          <c:h val="0.568075117370892"/>
        </c:manualLayout>
      </c:layout>
      <c:barChart>
        <c:barDir val="bar"/>
        <c:grouping val="percentStacked"/>
        <c:varyColors val="0"/>
        <c:ser>
          <c:idx val="0"/>
          <c:order val="0"/>
          <c:spPr>
            <a:solidFill>
              <a:schemeClr val="bg2">
                <a:lumMod val="90000"/>
              </a:schemeClr>
            </a:solidFill>
            <a:ln w="3175">
              <a:solidFill>
                <a:schemeClr val="tx1"/>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ru-RU"/>
              </a:p>
            </c:txPr>
            <c:dLblPos val="inBase"/>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ForChecking!$AR$10</c:f>
              <c:numCache>
                <c:formatCode>0%</c:formatCode>
                <c:ptCount val="1"/>
                <c:pt idx="0">
                  <c:v>0</c:v>
                </c:pt>
              </c:numCache>
            </c:numRef>
          </c:val>
          <c:extLst xmlns:c16r2="http://schemas.microsoft.com/office/drawing/2015/06/chart">
            <c:ext xmlns:c16="http://schemas.microsoft.com/office/drawing/2014/chart" uri="{C3380CC4-5D6E-409C-BE32-E72D297353CC}">
              <c16:uniqueId val="{00000000-49D3-4935-AB0D-64E456129E22}"/>
            </c:ext>
          </c:extLst>
        </c:ser>
        <c:ser>
          <c:idx val="1"/>
          <c:order val="1"/>
          <c:spPr>
            <a:noFill/>
            <a:ln>
              <a:noFill/>
            </a:ln>
            <a:effectLst/>
          </c:spPr>
          <c:invertIfNegative val="0"/>
          <c:val>
            <c:numRef>
              <c:f>ForChecking!$AR$11</c:f>
              <c:numCache>
                <c:formatCode>0%</c:formatCode>
                <c:ptCount val="1"/>
                <c:pt idx="0">
                  <c:v>1</c:v>
                </c:pt>
              </c:numCache>
            </c:numRef>
          </c:val>
          <c:extLst xmlns:c16r2="http://schemas.microsoft.com/office/drawing/2015/06/chart">
            <c:ext xmlns:c16="http://schemas.microsoft.com/office/drawing/2014/chart" uri="{C3380CC4-5D6E-409C-BE32-E72D297353CC}">
              <c16:uniqueId val="{00000001-49D3-4935-AB0D-64E456129E22}"/>
            </c:ext>
          </c:extLst>
        </c:ser>
        <c:dLbls>
          <c:showLegendKey val="0"/>
          <c:showVal val="0"/>
          <c:showCatName val="0"/>
          <c:showSerName val="0"/>
          <c:showPercent val="0"/>
          <c:showBubbleSize val="0"/>
        </c:dLbls>
        <c:gapWidth val="0"/>
        <c:overlap val="100"/>
        <c:axId val="329509656"/>
        <c:axId val="329514360"/>
      </c:barChart>
      <c:catAx>
        <c:axId val="329509656"/>
        <c:scaling>
          <c:orientation val="minMax"/>
        </c:scaling>
        <c:delete val="1"/>
        <c:axPos val="l"/>
        <c:majorTickMark val="none"/>
        <c:minorTickMark val="none"/>
        <c:tickLblPos val="nextTo"/>
        <c:crossAx val="329514360"/>
        <c:crosses val="autoZero"/>
        <c:auto val="1"/>
        <c:lblAlgn val="ctr"/>
        <c:lblOffset val="100"/>
        <c:noMultiLvlLbl val="0"/>
      </c:catAx>
      <c:valAx>
        <c:axId val="329514360"/>
        <c:scaling>
          <c:orientation val="minMax"/>
          <c:min val="0"/>
        </c:scaling>
        <c:delete val="1"/>
        <c:axPos val="b"/>
        <c:numFmt formatCode="0%" sourceLinked="1"/>
        <c:majorTickMark val="none"/>
        <c:minorTickMark val="none"/>
        <c:tickLblPos val="nextTo"/>
        <c:crossAx val="329509656"/>
        <c:crosses val="autoZero"/>
        <c:crossBetween val="between"/>
      </c:valAx>
      <c:spPr>
        <a:noFill/>
        <a:ln w="6350">
          <a:solidFill>
            <a:schemeClr val="tx1"/>
          </a:solidFill>
        </a:ln>
        <a:effectLst/>
      </c:spPr>
    </c:plotArea>
    <c:plotVisOnly val="1"/>
    <c:dispBlanksAs val="gap"/>
    <c:showDLblsOverMax val="0"/>
    <c:extLst xmlns:c16r2="http://schemas.microsoft.com/office/drawing/2015/06/chart"/>
  </c:chart>
  <c:spPr>
    <a:noFill/>
    <a:ln w="9525" cap="flat" cmpd="sng" algn="ctr">
      <a:noFill/>
      <a:round/>
    </a:ln>
    <a:effectLst/>
  </c:spPr>
  <c:txPr>
    <a:bodyPr/>
    <a:lstStyle/>
    <a:p>
      <a:pPr>
        <a:defRPr sz="1200">
          <a:solidFill>
            <a:schemeClr val="tx1"/>
          </a:solidFill>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3.xml"/><Relationship Id="rId7" Type="http://schemas.openxmlformats.org/officeDocument/2006/relationships/image" Target="../media/image1.png"/><Relationship Id="rId12"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3.svg"/><Relationship Id="rId5" Type="http://schemas.openxmlformats.org/officeDocument/2006/relationships/chart" Target="../charts/chart5.xml"/><Relationship Id="rId10" Type="http://schemas.openxmlformats.org/officeDocument/2006/relationships/image" Target="../media/image2.png"/><Relationship Id="rId4" Type="http://schemas.openxmlformats.org/officeDocument/2006/relationships/chart" Target="../charts/chart4.xml"/><Relationship Id="rId9" Type="http://schemas.openxmlformats.org/officeDocument/2006/relationships/hyperlink" Target="https://drive.google.com/file/d/1XGAOQ55WwPIukmvCcVsE6ciKwzpjAV9C/view?usp=sharing" TargetMode="External"/></Relationships>
</file>

<file path=xl/drawings/_rels/drawing2.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chart" Target="../charts/chart10.xml"/><Relationship Id="rId7" Type="http://schemas.openxmlformats.org/officeDocument/2006/relationships/image" Target="../media/image1.png"/><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10" Type="http://schemas.openxmlformats.org/officeDocument/2006/relationships/image" Target="../media/image5.png"/><Relationship Id="rId4" Type="http://schemas.openxmlformats.org/officeDocument/2006/relationships/chart" Target="../charts/chart11.xml"/><Relationship Id="rId9"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16.xml"/><Relationship Id="rId7" Type="http://schemas.openxmlformats.org/officeDocument/2006/relationships/chart" Target="../charts/chart20.xml"/><Relationship Id="rId2" Type="http://schemas.openxmlformats.org/officeDocument/2006/relationships/chart" Target="../charts/chart15.xml"/><Relationship Id="rId1" Type="http://schemas.openxmlformats.org/officeDocument/2006/relationships/image" Target="../media/image4.png"/><Relationship Id="rId6" Type="http://schemas.openxmlformats.org/officeDocument/2006/relationships/chart" Target="../charts/chart19.xml"/><Relationship Id="rId5" Type="http://schemas.openxmlformats.org/officeDocument/2006/relationships/chart" Target="../charts/chart18.xml"/><Relationship Id="rId10" Type="http://schemas.openxmlformats.org/officeDocument/2006/relationships/image" Target="../media/image5.png"/><Relationship Id="rId4" Type="http://schemas.openxmlformats.org/officeDocument/2006/relationships/chart" Target="../charts/chart17.xml"/><Relationship Id="rId9" Type="http://schemas.openxmlformats.org/officeDocument/2006/relationships/chart" Target="../charts/chart21.xml"/></Relationships>
</file>

<file path=xl/drawings/_rels/drawing4.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23.xml"/><Relationship Id="rId7" Type="http://schemas.openxmlformats.org/officeDocument/2006/relationships/chart" Target="../charts/chart27.xml"/><Relationship Id="rId2" Type="http://schemas.openxmlformats.org/officeDocument/2006/relationships/chart" Target="../charts/chart22.xml"/><Relationship Id="rId1" Type="http://schemas.openxmlformats.org/officeDocument/2006/relationships/image" Target="../media/image4.png"/><Relationship Id="rId6" Type="http://schemas.openxmlformats.org/officeDocument/2006/relationships/chart" Target="../charts/chart26.xml"/><Relationship Id="rId5" Type="http://schemas.openxmlformats.org/officeDocument/2006/relationships/chart" Target="../charts/chart25.xml"/><Relationship Id="rId10" Type="http://schemas.openxmlformats.org/officeDocument/2006/relationships/image" Target="../media/image5.png"/><Relationship Id="rId4" Type="http://schemas.openxmlformats.org/officeDocument/2006/relationships/chart" Target="../charts/chart24.xml"/><Relationship Id="rId9" Type="http://schemas.openxmlformats.org/officeDocument/2006/relationships/chart" Target="../charts/chart28.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5.xml"/><Relationship Id="rId3" Type="http://schemas.openxmlformats.org/officeDocument/2006/relationships/chart" Target="../charts/chart31.xml"/><Relationship Id="rId7" Type="http://schemas.openxmlformats.org/officeDocument/2006/relationships/image" Target="../media/image1.png"/><Relationship Id="rId2" Type="http://schemas.openxmlformats.org/officeDocument/2006/relationships/chart" Target="../charts/chart30.xml"/><Relationship Id="rId1" Type="http://schemas.openxmlformats.org/officeDocument/2006/relationships/chart" Target="../charts/chart29.xml"/><Relationship Id="rId6" Type="http://schemas.openxmlformats.org/officeDocument/2006/relationships/chart" Target="../charts/chart34.xml"/><Relationship Id="rId5" Type="http://schemas.openxmlformats.org/officeDocument/2006/relationships/chart" Target="../charts/chart33.xml"/><Relationship Id="rId10" Type="http://schemas.openxmlformats.org/officeDocument/2006/relationships/image" Target="../media/image5.png"/><Relationship Id="rId4" Type="http://schemas.openxmlformats.org/officeDocument/2006/relationships/chart" Target="../charts/chart32.xml"/><Relationship Id="rId9" Type="http://schemas.openxmlformats.org/officeDocument/2006/relationships/image" Target="../media/image4.png"/></Relationships>
</file>

<file path=xl/drawings/_rels/drawing6.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7.xml"/><Relationship Id="rId7" Type="http://schemas.openxmlformats.org/officeDocument/2006/relationships/chart" Target="../charts/chart41.xml"/><Relationship Id="rId2" Type="http://schemas.openxmlformats.org/officeDocument/2006/relationships/chart" Target="../charts/chart36.xml"/><Relationship Id="rId1" Type="http://schemas.openxmlformats.org/officeDocument/2006/relationships/image" Target="../media/image4.png"/><Relationship Id="rId6" Type="http://schemas.openxmlformats.org/officeDocument/2006/relationships/chart" Target="../charts/chart40.xml"/><Relationship Id="rId5" Type="http://schemas.openxmlformats.org/officeDocument/2006/relationships/chart" Target="../charts/chart39.xml"/><Relationship Id="rId10" Type="http://schemas.openxmlformats.org/officeDocument/2006/relationships/image" Target="../media/image5.png"/><Relationship Id="rId4" Type="http://schemas.openxmlformats.org/officeDocument/2006/relationships/chart" Target="../charts/chart38.xml"/><Relationship Id="rId9" Type="http://schemas.openxmlformats.org/officeDocument/2006/relationships/chart" Target="../charts/chart42.xml"/></Relationships>
</file>

<file path=xl/drawings/_rels/drawing7.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44.xml"/><Relationship Id="rId7" Type="http://schemas.openxmlformats.org/officeDocument/2006/relationships/chart" Target="../charts/chart48.xml"/><Relationship Id="rId2" Type="http://schemas.openxmlformats.org/officeDocument/2006/relationships/chart" Target="../charts/chart43.xml"/><Relationship Id="rId1" Type="http://schemas.openxmlformats.org/officeDocument/2006/relationships/image" Target="../media/image4.png"/><Relationship Id="rId6" Type="http://schemas.openxmlformats.org/officeDocument/2006/relationships/chart" Target="../charts/chart47.xml"/><Relationship Id="rId5" Type="http://schemas.openxmlformats.org/officeDocument/2006/relationships/chart" Target="../charts/chart46.xml"/><Relationship Id="rId10" Type="http://schemas.openxmlformats.org/officeDocument/2006/relationships/image" Target="../media/image5.png"/><Relationship Id="rId4" Type="http://schemas.openxmlformats.org/officeDocument/2006/relationships/chart" Target="../charts/chart45.xml"/><Relationship Id="rId9" Type="http://schemas.openxmlformats.org/officeDocument/2006/relationships/chart" Target="../charts/chart49.xml"/></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jp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253852</xdr:colOff>
      <xdr:row>12</xdr:row>
      <xdr:rowOff>0</xdr:rowOff>
    </xdr:from>
    <xdr:to>
      <xdr:col>0</xdr:col>
      <xdr:colOff>837367</xdr:colOff>
      <xdr:row>15</xdr:row>
      <xdr:rowOff>57364</xdr:rowOff>
    </xdr:to>
    <xdr:grpSp>
      <xdr:nvGrpSpPr>
        <xdr:cNvPr id="2" name="AddRemoveBTN_PersonalInfoQ2_1" hidden="1">
          <a:extLst>
            <a:ext uri="{FF2B5EF4-FFF2-40B4-BE49-F238E27FC236}">
              <a16:creationId xmlns:a16="http://schemas.microsoft.com/office/drawing/2014/main" xmlns="" id="{00000000-0008-0000-0500-000002000000}"/>
            </a:ext>
          </a:extLst>
        </xdr:cNvPr>
        <xdr:cNvGrpSpPr/>
      </xdr:nvGrpSpPr>
      <xdr:grpSpPr>
        <a:xfrm>
          <a:off x="253852" y="2628900"/>
          <a:ext cx="583515" cy="714589"/>
          <a:chOff x="3783440" y="44020817"/>
          <a:chExt cx="583515" cy="690735"/>
        </a:xfrm>
      </xdr:grpSpPr>
      <xdr:sp macro="" textlink="">
        <xdr:nvSpPr>
          <xdr:cNvPr id="3" name="Rounded Rectangle 19" hidden="1">
            <a:extLst>
              <a:ext uri="{FF2B5EF4-FFF2-40B4-BE49-F238E27FC236}">
                <a16:creationId xmlns:a16="http://schemas.microsoft.com/office/drawing/2014/main" xmlns="" id="{00000000-0008-0000-0500-000003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hidden="1">
            <a:extLst>
              <a:ext uri="{FF2B5EF4-FFF2-40B4-BE49-F238E27FC236}">
                <a16:creationId xmlns:a16="http://schemas.microsoft.com/office/drawing/2014/main" xmlns="" id="{00000000-0008-0000-0500-000004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hidden="1">
            <a:extLst>
              <a:ext uri="{FF2B5EF4-FFF2-40B4-BE49-F238E27FC236}">
                <a16:creationId xmlns:a16="http://schemas.microsoft.com/office/drawing/2014/main" xmlns="" id="{00000000-0008-0000-0500-000005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Rectangle 5" hidden="1">
            <a:extLst>
              <a:ext uri="{FF2B5EF4-FFF2-40B4-BE49-F238E27FC236}">
                <a16:creationId xmlns:a16="http://schemas.microsoft.com/office/drawing/2014/main" xmlns="" id="{00000000-0008-0000-0500-000006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_1_Add" textlink="">
        <xdr:nvSpPr>
          <xdr:cNvPr id="7" name="Plus Sign 153" hidden="1">
            <a:extLst>
              <a:ext uri="{FF2B5EF4-FFF2-40B4-BE49-F238E27FC236}">
                <a16:creationId xmlns:a16="http://schemas.microsoft.com/office/drawing/2014/main" xmlns="" id="{00000000-0008-0000-0500-000007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_1_Remove" textlink="">
        <xdr:nvSpPr>
          <xdr:cNvPr id="8" name="Minus Sign 154" hidden="1">
            <a:extLst>
              <a:ext uri="{FF2B5EF4-FFF2-40B4-BE49-F238E27FC236}">
                <a16:creationId xmlns:a16="http://schemas.microsoft.com/office/drawing/2014/main" xmlns="" id="{00000000-0008-0000-0500-000008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15</xdr:row>
      <xdr:rowOff>58109</xdr:rowOff>
    </xdr:to>
    <xdr:grpSp>
      <xdr:nvGrpSpPr>
        <xdr:cNvPr id="9" name="AddRemoveBTN_PersonalInfoQ9_1" hidden="1">
          <a:extLst>
            <a:ext uri="{FF2B5EF4-FFF2-40B4-BE49-F238E27FC236}">
              <a16:creationId xmlns:a16="http://schemas.microsoft.com/office/drawing/2014/main" xmlns="" id="{00000000-0008-0000-0500-000009000000}"/>
            </a:ext>
          </a:extLst>
        </xdr:cNvPr>
        <xdr:cNvGrpSpPr/>
      </xdr:nvGrpSpPr>
      <xdr:grpSpPr>
        <a:xfrm>
          <a:off x="253857" y="2628900"/>
          <a:ext cx="583515" cy="715334"/>
          <a:chOff x="3783440" y="44020817"/>
          <a:chExt cx="583515" cy="690735"/>
        </a:xfrm>
      </xdr:grpSpPr>
      <xdr:sp macro="" textlink="">
        <xdr:nvSpPr>
          <xdr:cNvPr id="10" name="Rounded Rectangle 19" hidden="1">
            <a:extLst>
              <a:ext uri="{FF2B5EF4-FFF2-40B4-BE49-F238E27FC236}">
                <a16:creationId xmlns:a16="http://schemas.microsoft.com/office/drawing/2014/main" xmlns="" id="{00000000-0008-0000-0500-00000A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 name="Straight Connector 10" hidden="1">
            <a:extLst>
              <a:ext uri="{FF2B5EF4-FFF2-40B4-BE49-F238E27FC236}">
                <a16:creationId xmlns:a16="http://schemas.microsoft.com/office/drawing/2014/main" xmlns="" id="{00000000-0008-0000-0500-00000B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hidden="1">
            <a:extLst>
              <a:ext uri="{FF2B5EF4-FFF2-40B4-BE49-F238E27FC236}">
                <a16:creationId xmlns:a16="http://schemas.microsoft.com/office/drawing/2014/main" xmlns="" id="{00000000-0008-0000-0500-00000C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 name="Rectangle 12" hidden="1">
            <a:extLst>
              <a:ext uri="{FF2B5EF4-FFF2-40B4-BE49-F238E27FC236}">
                <a16:creationId xmlns:a16="http://schemas.microsoft.com/office/drawing/2014/main" xmlns="" id="{00000000-0008-0000-0500-00000D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9_1_Add" textlink="">
        <xdr:nvSpPr>
          <xdr:cNvPr id="14" name="Plus Sign 160" hidden="1">
            <a:extLst>
              <a:ext uri="{FF2B5EF4-FFF2-40B4-BE49-F238E27FC236}">
                <a16:creationId xmlns:a16="http://schemas.microsoft.com/office/drawing/2014/main" xmlns="" id="{00000000-0008-0000-0500-00000E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9_1_Remove" textlink="">
        <xdr:nvSpPr>
          <xdr:cNvPr id="15" name="Minus Sign 161" hidden="1">
            <a:extLst>
              <a:ext uri="{FF2B5EF4-FFF2-40B4-BE49-F238E27FC236}">
                <a16:creationId xmlns:a16="http://schemas.microsoft.com/office/drawing/2014/main" xmlns="" id="{00000000-0008-0000-0500-00000F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15</xdr:row>
      <xdr:rowOff>56370</xdr:rowOff>
    </xdr:to>
    <xdr:grpSp>
      <xdr:nvGrpSpPr>
        <xdr:cNvPr id="16" name="AddRemoveBTN_PersonalInfoQ11_1" hidden="1">
          <a:extLst>
            <a:ext uri="{FF2B5EF4-FFF2-40B4-BE49-F238E27FC236}">
              <a16:creationId xmlns:a16="http://schemas.microsoft.com/office/drawing/2014/main" xmlns="" id="{00000000-0008-0000-0500-000010000000}"/>
            </a:ext>
          </a:extLst>
        </xdr:cNvPr>
        <xdr:cNvGrpSpPr/>
      </xdr:nvGrpSpPr>
      <xdr:grpSpPr>
        <a:xfrm>
          <a:off x="253855" y="2628900"/>
          <a:ext cx="583515" cy="713595"/>
          <a:chOff x="3783440" y="44020817"/>
          <a:chExt cx="583515" cy="690735"/>
        </a:xfrm>
      </xdr:grpSpPr>
      <xdr:sp macro="" textlink="">
        <xdr:nvSpPr>
          <xdr:cNvPr id="17" name="Rounded Rectangle 19" hidden="1">
            <a:extLst>
              <a:ext uri="{FF2B5EF4-FFF2-40B4-BE49-F238E27FC236}">
                <a16:creationId xmlns:a16="http://schemas.microsoft.com/office/drawing/2014/main" xmlns="" id="{00000000-0008-0000-0500-000011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 name="Straight Connector 17" hidden="1">
            <a:extLst>
              <a:ext uri="{FF2B5EF4-FFF2-40B4-BE49-F238E27FC236}">
                <a16:creationId xmlns:a16="http://schemas.microsoft.com/office/drawing/2014/main" xmlns="" id="{00000000-0008-0000-0500-000012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Straight Connector 18" hidden="1">
            <a:extLst>
              <a:ext uri="{FF2B5EF4-FFF2-40B4-BE49-F238E27FC236}">
                <a16:creationId xmlns:a16="http://schemas.microsoft.com/office/drawing/2014/main" xmlns="" id="{00000000-0008-0000-0500-000013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 name="Rectangle 19" hidden="1">
            <a:extLst>
              <a:ext uri="{FF2B5EF4-FFF2-40B4-BE49-F238E27FC236}">
                <a16:creationId xmlns:a16="http://schemas.microsoft.com/office/drawing/2014/main" xmlns="" id="{00000000-0008-0000-0500-000014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1_1_Add" textlink="">
        <xdr:nvSpPr>
          <xdr:cNvPr id="21" name="Plus Sign 167" hidden="1">
            <a:extLst>
              <a:ext uri="{FF2B5EF4-FFF2-40B4-BE49-F238E27FC236}">
                <a16:creationId xmlns:a16="http://schemas.microsoft.com/office/drawing/2014/main" xmlns="" id="{00000000-0008-0000-0500-000015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1_1_Remove" textlink="">
        <xdr:nvSpPr>
          <xdr:cNvPr id="22" name="Minus Sign 168" hidden="1">
            <a:extLst>
              <a:ext uri="{FF2B5EF4-FFF2-40B4-BE49-F238E27FC236}">
                <a16:creationId xmlns:a16="http://schemas.microsoft.com/office/drawing/2014/main" xmlns="" id="{00000000-0008-0000-0500-000016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253852</xdr:colOff>
      <xdr:row>12</xdr:row>
      <xdr:rowOff>0</xdr:rowOff>
    </xdr:from>
    <xdr:to>
      <xdr:col>0</xdr:col>
      <xdr:colOff>837367</xdr:colOff>
      <xdr:row>15</xdr:row>
      <xdr:rowOff>18022</xdr:rowOff>
    </xdr:to>
    <xdr:grpSp>
      <xdr:nvGrpSpPr>
        <xdr:cNvPr id="23" name="AddRemoveBTN_PersonalInfoQ12_1" hidden="1">
          <a:extLst>
            <a:ext uri="{FF2B5EF4-FFF2-40B4-BE49-F238E27FC236}">
              <a16:creationId xmlns:a16="http://schemas.microsoft.com/office/drawing/2014/main" xmlns="" id="{00000000-0008-0000-0500-000017000000}"/>
            </a:ext>
          </a:extLst>
        </xdr:cNvPr>
        <xdr:cNvGrpSpPr/>
      </xdr:nvGrpSpPr>
      <xdr:grpSpPr>
        <a:xfrm>
          <a:off x="253852" y="2628900"/>
          <a:ext cx="583515" cy="675247"/>
          <a:chOff x="3783440" y="44020817"/>
          <a:chExt cx="583515" cy="690735"/>
        </a:xfrm>
      </xdr:grpSpPr>
      <xdr:sp macro="" textlink="">
        <xdr:nvSpPr>
          <xdr:cNvPr id="24" name="Rounded Rectangle 19" hidden="1">
            <a:extLst>
              <a:ext uri="{FF2B5EF4-FFF2-40B4-BE49-F238E27FC236}">
                <a16:creationId xmlns:a16="http://schemas.microsoft.com/office/drawing/2014/main" xmlns="" id="{00000000-0008-0000-0500-000018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Connector 24" hidden="1">
            <a:extLst>
              <a:ext uri="{FF2B5EF4-FFF2-40B4-BE49-F238E27FC236}">
                <a16:creationId xmlns:a16="http://schemas.microsoft.com/office/drawing/2014/main" xmlns="" id="{00000000-0008-0000-0500-000019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hidden="1">
            <a:extLst>
              <a:ext uri="{FF2B5EF4-FFF2-40B4-BE49-F238E27FC236}">
                <a16:creationId xmlns:a16="http://schemas.microsoft.com/office/drawing/2014/main" xmlns="" id="{00000000-0008-0000-0500-00001A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 name="Rectangle 26" hidden="1">
            <a:extLst>
              <a:ext uri="{FF2B5EF4-FFF2-40B4-BE49-F238E27FC236}">
                <a16:creationId xmlns:a16="http://schemas.microsoft.com/office/drawing/2014/main" xmlns="" id="{00000000-0008-0000-0500-00001B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2_1_Add" textlink="">
        <xdr:nvSpPr>
          <xdr:cNvPr id="28" name="Plus Sign 174" hidden="1">
            <a:extLst>
              <a:ext uri="{FF2B5EF4-FFF2-40B4-BE49-F238E27FC236}">
                <a16:creationId xmlns:a16="http://schemas.microsoft.com/office/drawing/2014/main" xmlns="" id="{00000000-0008-0000-0500-00001C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2_1_Remove" textlink="">
        <xdr:nvSpPr>
          <xdr:cNvPr id="29" name="Minus Sign 175" hidden="1">
            <a:extLst>
              <a:ext uri="{FF2B5EF4-FFF2-40B4-BE49-F238E27FC236}">
                <a16:creationId xmlns:a16="http://schemas.microsoft.com/office/drawing/2014/main" xmlns="" id="{00000000-0008-0000-0500-00001D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836713</xdr:colOff>
      <xdr:row>15</xdr:row>
      <xdr:rowOff>57542</xdr:rowOff>
    </xdr:to>
    <xdr:grpSp>
      <xdr:nvGrpSpPr>
        <xdr:cNvPr id="30" name="AddRemoveBTN_PersonalInfoQ13_1" hidden="1">
          <a:extLst>
            <a:ext uri="{FF2B5EF4-FFF2-40B4-BE49-F238E27FC236}">
              <a16:creationId xmlns:a16="http://schemas.microsoft.com/office/drawing/2014/main" xmlns="" id="{00000000-0008-0000-0500-00001E000000}"/>
            </a:ext>
          </a:extLst>
        </xdr:cNvPr>
        <xdr:cNvGrpSpPr/>
      </xdr:nvGrpSpPr>
      <xdr:grpSpPr>
        <a:xfrm>
          <a:off x="253855" y="2628900"/>
          <a:ext cx="582858" cy="714767"/>
          <a:chOff x="3783440" y="44020817"/>
          <a:chExt cx="583515" cy="690735"/>
        </a:xfrm>
      </xdr:grpSpPr>
      <xdr:sp macro="" textlink="">
        <xdr:nvSpPr>
          <xdr:cNvPr id="31" name="Rounded Rectangle 19" hidden="1">
            <a:extLst>
              <a:ext uri="{FF2B5EF4-FFF2-40B4-BE49-F238E27FC236}">
                <a16:creationId xmlns:a16="http://schemas.microsoft.com/office/drawing/2014/main" xmlns="" id="{00000000-0008-0000-0500-00001F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 name="Straight Connector 31" hidden="1">
            <a:extLst>
              <a:ext uri="{FF2B5EF4-FFF2-40B4-BE49-F238E27FC236}">
                <a16:creationId xmlns:a16="http://schemas.microsoft.com/office/drawing/2014/main" xmlns="" id="{00000000-0008-0000-0500-000020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hidden="1">
            <a:extLst>
              <a:ext uri="{FF2B5EF4-FFF2-40B4-BE49-F238E27FC236}">
                <a16:creationId xmlns:a16="http://schemas.microsoft.com/office/drawing/2014/main" xmlns="" id="{00000000-0008-0000-0500-000021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 name="Rectangle 33" hidden="1">
            <a:extLst>
              <a:ext uri="{FF2B5EF4-FFF2-40B4-BE49-F238E27FC236}">
                <a16:creationId xmlns:a16="http://schemas.microsoft.com/office/drawing/2014/main" xmlns="" id="{00000000-0008-0000-0500-000022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1_Add" textlink="">
        <xdr:nvSpPr>
          <xdr:cNvPr id="35" name="Plus Sign 181" hidden="1">
            <a:extLst>
              <a:ext uri="{FF2B5EF4-FFF2-40B4-BE49-F238E27FC236}">
                <a16:creationId xmlns:a16="http://schemas.microsoft.com/office/drawing/2014/main" xmlns="" id="{00000000-0008-0000-0500-000023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1_Remove" textlink="">
        <xdr:nvSpPr>
          <xdr:cNvPr id="36" name="Minus Sign 182" hidden="1">
            <a:extLst>
              <a:ext uri="{FF2B5EF4-FFF2-40B4-BE49-F238E27FC236}">
                <a16:creationId xmlns:a16="http://schemas.microsoft.com/office/drawing/2014/main" xmlns="" id="{00000000-0008-0000-0500-000024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254570</xdr:colOff>
      <xdr:row>12</xdr:row>
      <xdr:rowOff>0</xdr:rowOff>
    </xdr:from>
    <xdr:to>
      <xdr:col>0</xdr:col>
      <xdr:colOff>838085</xdr:colOff>
      <xdr:row>15</xdr:row>
      <xdr:rowOff>55223</xdr:rowOff>
    </xdr:to>
    <xdr:grpSp>
      <xdr:nvGrpSpPr>
        <xdr:cNvPr id="37" name="AddRemoveBTN_PersonalInfoQ13_2" hidden="1">
          <a:extLst>
            <a:ext uri="{FF2B5EF4-FFF2-40B4-BE49-F238E27FC236}">
              <a16:creationId xmlns:a16="http://schemas.microsoft.com/office/drawing/2014/main" xmlns="" id="{00000000-0008-0000-0500-000025000000}"/>
            </a:ext>
          </a:extLst>
        </xdr:cNvPr>
        <xdr:cNvGrpSpPr/>
      </xdr:nvGrpSpPr>
      <xdr:grpSpPr>
        <a:xfrm>
          <a:off x="254570" y="2628900"/>
          <a:ext cx="583515" cy="712448"/>
          <a:chOff x="3783440" y="44020817"/>
          <a:chExt cx="583515" cy="690735"/>
        </a:xfrm>
      </xdr:grpSpPr>
      <xdr:sp macro="" textlink="">
        <xdr:nvSpPr>
          <xdr:cNvPr id="38" name="Rounded Rectangle 19" hidden="1">
            <a:extLst>
              <a:ext uri="{FF2B5EF4-FFF2-40B4-BE49-F238E27FC236}">
                <a16:creationId xmlns:a16="http://schemas.microsoft.com/office/drawing/2014/main" xmlns="" id="{00000000-0008-0000-0500-000026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9" name="Straight Connector 38" hidden="1">
            <a:extLst>
              <a:ext uri="{FF2B5EF4-FFF2-40B4-BE49-F238E27FC236}">
                <a16:creationId xmlns:a16="http://schemas.microsoft.com/office/drawing/2014/main" xmlns="" id="{00000000-0008-0000-0500-000027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hidden="1">
            <a:extLst>
              <a:ext uri="{FF2B5EF4-FFF2-40B4-BE49-F238E27FC236}">
                <a16:creationId xmlns:a16="http://schemas.microsoft.com/office/drawing/2014/main" xmlns="" id="{00000000-0008-0000-0500-000028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 name="Rectangle 40" hidden="1">
            <a:extLst>
              <a:ext uri="{FF2B5EF4-FFF2-40B4-BE49-F238E27FC236}">
                <a16:creationId xmlns:a16="http://schemas.microsoft.com/office/drawing/2014/main" xmlns="" id="{00000000-0008-0000-0500-000029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2_Add" textlink="">
        <xdr:nvSpPr>
          <xdr:cNvPr id="42" name="Plus Sign 188" hidden="1">
            <a:extLst>
              <a:ext uri="{FF2B5EF4-FFF2-40B4-BE49-F238E27FC236}">
                <a16:creationId xmlns:a16="http://schemas.microsoft.com/office/drawing/2014/main" xmlns="" id="{00000000-0008-0000-0500-00002A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2_Remove" textlink="">
        <xdr:nvSpPr>
          <xdr:cNvPr id="43" name="Minus Sign 189" hidden="1">
            <a:extLst>
              <a:ext uri="{FF2B5EF4-FFF2-40B4-BE49-F238E27FC236}">
                <a16:creationId xmlns:a16="http://schemas.microsoft.com/office/drawing/2014/main" xmlns="" id="{00000000-0008-0000-0500-00002B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15</xdr:row>
      <xdr:rowOff>18187</xdr:rowOff>
    </xdr:to>
    <xdr:grpSp>
      <xdr:nvGrpSpPr>
        <xdr:cNvPr id="44" name="AddRemoveBTN_PersonalInfoQ14_1" hidden="1">
          <a:extLst>
            <a:ext uri="{FF2B5EF4-FFF2-40B4-BE49-F238E27FC236}">
              <a16:creationId xmlns:a16="http://schemas.microsoft.com/office/drawing/2014/main" xmlns="" id="{00000000-0008-0000-0500-00002C000000}"/>
            </a:ext>
          </a:extLst>
        </xdr:cNvPr>
        <xdr:cNvGrpSpPr/>
      </xdr:nvGrpSpPr>
      <xdr:grpSpPr>
        <a:xfrm>
          <a:off x="253856" y="2628900"/>
          <a:ext cx="583515" cy="675412"/>
          <a:chOff x="3783440" y="44020817"/>
          <a:chExt cx="583515" cy="690735"/>
        </a:xfrm>
      </xdr:grpSpPr>
      <xdr:sp macro="" textlink="">
        <xdr:nvSpPr>
          <xdr:cNvPr id="45" name="Rounded Rectangle 19" hidden="1">
            <a:extLst>
              <a:ext uri="{FF2B5EF4-FFF2-40B4-BE49-F238E27FC236}">
                <a16:creationId xmlns:a16="http://schemas.microsoft.com/office/drawing/2014/main" xmlns="" id="{00000000-0008-0000-0500-00002D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hidden="1">
            <a:extLst>
              <a:ext uri="{FF2B5EF4-FFF2-40B4-BE49-F238E27FC236}">
                <a16:creationId xmlns:a16="http://schemas.microsoft.com/office/drawing/2014/main" xmlns="" id="{00000000-0008-0000-0500-00002E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hidden="1">
            <a:extLst>
              <a:ext uri="{FF2B5EF4-FFF2-40B4-BE49-F238E27FC236}">
                <a16:creationId xmlns:a16="http://schemas.microsoft.com/office/drawing/2014/main" xmlns="" id="{00000000-0008-0000-0500-00002F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8" name="Rectangle 47" hidden="1">
            <a:extLst>
              <a:ext uri="{FF2B5EF4-FFF2-40B4-BE49-F238E27FC236}">
                <a16:creationId xmlns:a16="http://schemas.microsoft.com/office/drawing/2014/main" xmlns="" id="{00000000-0008-0000-0500-000030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4_1_Add" textlink="">
        <xdr:nvSpPr>
          <xdr:cNvPr id="49" name="Plus Sign 195" hidden="1">
            <a:extLst>
              <a:ext uri="{FF2B5EF4-FFF2-40B4-BE49-F238E27FC236}">
                <a16:creationId xmlns:a16="http://schemas.microsoft.com/office/drawing/2014/main" xmlns="" id="{00000000-0008-0000-0500-000031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4_1_Remove" textlink="">
        <xdr:nvSpPr>
          <xdr:cNvPr id="50" name="Minus Sign 196" hidden="1">
            <a:extLst>
              <a:ext uri="{FF2B5EF4-FFF2-40B4-BE49-F238E27FC236}">
                <a16:creationId xmlns:a16="http://schemas.microsoft.com/office/drawing/2014/main" xmlns="" id="{00000000-0008-0000-0500-000032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15</xdr:row>
      <xdr:rowOff>58192</xdr:rowOff>
    </xdr:to>
    <xdr:grpSp>
      <xdr:nvGrpSpPr>
        <xdr:cNvPr id="51" name="AddRemoveBTN_PersonalInfoQ15_1" hidden="1">
          <a:extLst>
            <a:ext uri="{FF2B5EF4-FFF2-40B4-BE49-F238E27FC236}">
              <a16:creationId xmlns:a16="http://schemas.microsoft.com/office/drawing/2014/main" xmlns="" id="{00000000-0008-0000-0500-000033000000}"/>
            </a:ext>
          </a:extLst>
        </xdr:cNvPr>
        <xdr:cNvGrpSpPr/>
      </xdr:nvGrpSpPr>
      <xdr:grpSpPr>
        <a:xfrm>
          <a:off x="253857" y="2628900"/>
          <a:ext cx="583515" cy="715417"/>
          <a:chOff x="3783440" y="44020817"/>
          <a:chExt cx="583515" cy="690735"/>
        </a:xfrm>
      </xdr:grpSpPr>
      <xdr:sp macro="" textlink="">
        <xdr:nvSpPr>
          <xdr:cNvPr id="52" name="Rounded Rectangle 19" hidden="1">
            <a:extLst>
              <a:ext uri="{FF2B5EF4-FFF2-40B4-BE49-F238E27FC236}">
                <a16:creationId xmlns:a16="http://schemas.microsoft.com/office/drawing/2014/main" xmlns="" id="{00000000-0008-0000-0500-000034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3" name="Straight Connector 52" hidden="1">
            <a:extLst>
              <a:ext uri="{FF2B5EF4-FFF2-40B4-BE49-F238E27FC236}">
                <a16:creationId xmlns:a16="http://schemas.microsoft.com/office/drawing/2014/main" xmlns="" id="{00000000-0008-0000-0500-000035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hidden="1">
            <a:extLst>
              <a:ext uri="{FF2B5EF4-FFF2-40B4-BE49-F238E27FC236}">
                <a16:creationId xmlns:a16="http://schemas.microsoft.com/office/drawing/2014/main" xmlns="" id="{00000000-0008-0000-0500-000036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5" name="Rectangle 54" hidden="1">
            <a:extLst>
              <a:ext uri="{FF2B5EF4-FFF2-40B4-BE49-F238E27FC236}">
                <a16:creationId xmlns:a16="http://schemas.microsoft.com/office/drawing/2014/main" xmlns="" id="{00000000-0008-0000-0500-000037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5_1_Add" textlink="">
        <xdr:nvSpPr>
          <xdr:cNvPr id="56" name="Plus Sign 202" hidden="1">
            <a:extLst>
              <a:ext uri="{FF2B5EF4-FFF2-40B4-BE49-F238E27FC236}">
                <a16:creationId xmlns:a16="http://schemas.microsoft.com/office/drawing/2014/main" xmlns="" id="{00000000-0008-0000-0500-000038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5_1_Remove" textlink="">
        <xdr:nvSpPr>
          <xdr:cNvPr id="57" name="Minus Sign 203" hidden="1">
            <a:extLst>
              <a:ext uri="{FF2B5EF4-FFF2-40B4-BE49-F238E27FC236}">
                <a16:creationId xmlns:a16="http://schemas.microsoft.com/office/drawing/2014/main" xmlns="" id="{00000000-0008-0000-0500-000039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253853</xdr:colOff>
      <xdr:row>12</xdr:row>
      <xdr:rowOff>0</xdr:rowOff>
    </xdr:from>
    <xdr:to>
      <xdr:col>0</xdr:col>
      <xdr:colOff>837368</xdr:colOff>
      <xdr:row>15</xdr:row>
      <xdr:rowOff>21169</xdr:rowOff>
    </xdr:to>
    <xdr:grpSp>
      <xdr:nvGrpSpPr>
        <xdr:cNvPr id="72" name="AddRemoveBTN_PersonalInfoQ18_1" hidden="1">
          <a:extLst>
            <a:ext uri="{FF2B5EF4-FFF2-40B4-BE49-F238E27FC236}">
              <a16:creationId xmlns:a16="http://schemas.microsoft.com/office/drawing/2014/main" xmlns="" id="{00000000-0008-0000-0500-000048000000}"/>
            </a:ext>
          </a:extLst>
        </xdr:cNvPr>
        <xdr:cNvGrpSpPr/>
      </xdr:nvGrpSpPr>
      <xdr:grpSpPr>
        <a:xfrm>
          <a:off x="253853" y="2628900"/>
          <a:ext cx="583515" cy="678394"/>
          <a:chOff x="3783440" y="44020817"/>
          <a:chExt cx="583515" cy="690735"/>
        </a:xfrm>
      </xdr:grpSpPr>
      <xdr:sp macro="" textlink="">
        <xdr:nvSpPr>
          <xdr:cNvPr id="73" name="Rounded Rectangle 19" hidden="1">
            <a:extLst>
              <a:ext uri="{FF2B5EF4-FFF2-40B4-BE49-F238E27FC236}">
                <a16:creationId xmlns:a16="http://schemas.microsoft.com/office/drawing/2014/main" xmlns="" id="{00000000-0008-0000-0500-000049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4" name="Straight Connector 73" hidden="1">
            <a:extLst>
              <a:ext uri="{FF2B5EF4-FFF2-40B4-BE49-F238E27FC236}">
                <a16:creationId xmlns:a16="http://schemas.microsoft.com/office/drawing/2014/main" xmlns="" id="{00000000-0008-0000-0500-00004A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hidden="1">
            <a:extLst>
              <a:ext uri="{FF2B5EF4-FFF2-40B4-BE49-F238E27FC236}">
                <a16:creationId xmlns:a16="http://schemas.microsoft.com/office/drawing/2014/main" xmlns="" id="{00000000-0008-0000-0500-00004B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Rectangle 75" hidden="1">
            <a:extLst>
              <a:ext uri="{FF2B5EF4-FFF2-40B4-BE49-F238E27FC236}">
                <a16:creationId xmlns:a16="http://schemas.microsoft.com/office/drawing/2014/main" xmlns="" id="{00000000-0008-0000-0500-00004C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8_1_Add" textlink="">
        <xdr:nvSpPr>
          <xdr:cNvPr id="77" name="Plus Sign 230" hidden="1">
            <a:extLst>
              <a:ext uri="{FF2B5EF4-FFF2-40B4-BE49-F238E27FC236}">
                <a16:creationId xmlns:a16="http://schemas.microsoft.com/office/drawing/2014/main" xmlns="" id="{00000000-0008-0000-0500-00004D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8_1_Remove" textlink="">
        <xdr:nvSpPr>
          <xdr:cNvPr id="78" name="Minus Sign 231" hidden="1">
            <a:extLst>
              <a:ext uri="{FF2B5EF4-FFF2-40B4-BE49-F238E27FC236}">
                <a16:creationId xmlns:a16="http://schemas.microsoft.com/office/drawing/2014/main" xmlns="" id="{00000000-0008-0000-0500-00004E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15</xdr:row>
      <xdr:rowOff>58026</xdr:rowOff>
    </xdr:to>
    <xdr:grpSp>
      <xdr:nvGrpSpPr>
        <xdr:cNvPr id="79" name="AddRemoveBTN_PersonalInfoQ19_1" hidden="1">
          <a:extLst>
            <a:ext uri="{FF2B5EF4-FFF2-40B4-BE49-F238E27FC236}">
              <a16:creationId xmlns:a16="http://schemas.microsoft.com/office/drawing/2014/main" xmlns="" id="{00000000-0008-0000-0500-00004F000000}"/>
            </a:ext>
          </a:extLst>
        </xdr:cNvPr>
        <xdr:cNvGrpSpPr/>
      </xdr:nvGrpSpPr>
      <xdr:grpSpPr>
        <a:xfrm>
          <a:off x="253856" y="2628900"/>
          <a:ext cx="583515" cy="715251"/>
          <a:chOff x="3783440" y="44020817"/>
          <a:chExt cx="583515" cy="690735"/>
        </a:xfrm>
      </xdr:grpSpPr>
      <xdr:sp macro="" textlink="">
        <xdr:nvSpPr>
          <xdr:cNvPr id="80" name="Rounded Rectangle 19" hidden="1">
            <a:extLst>
              <a:ext uri="{FF2B5EF4-FFF2-40B4-BE49-F238E27FC236}">
                <a16:creationId xmlns:a16="http://schemas.microsoft.com/office/drawing/2014/main" xmlns="" id="{00000000-0008-0000-0500-000050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1" name="Straight Connector 80" hidden="1">
            <a:extLst>
              <a:ext uri="{FF2B5EF4-FFF2-40B4-BE49-F238E27FC236}">
                <a16:creationId xmlns:a16="http://schemas.microsoft.com/office/drawing/2014/main" xmlns="" id="{00000000-0008-0000-0500-000051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2" name="Straight Connector 81" hidden="1">
            <a:extLst>
              <a:ext uri="{FF2B5EF4-FFF2-40B4-BE49-F238E27FC236}">
                <a16:creationId xmlns:a16="http://schemas.microsoft.com/office/drawing/2014/main" xmlns="" id="{00000000-0008-0000-0500-000052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Rectangle 82" hidden="1">
            <a:extLst>
              <a:ext uri="{FF2B5EF4-FFF2-40B4-BE49-F238E27FC236}">
                <a16:creationId xmlns:a16="http://schemas.microsoft.com/office/drawing/2014/main" xmlns="" id="{00000000-0008-0000-0500-000053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9_1_Add" textlink="">
        <xdr:nvSpPr>
          <xdr:cNvPr id="84" name="Plus Sign 237" hidden="1">
            <a:extLst>
              <a:ext uri="{FF2B5EF4-FFF2-40B4-BE49-F238E27FC236}">
                <a16:creationId xmlns:a16="http://schemas.microsoft.com/office/drawing/2014/main" xmlns="" id="{00000000-0008-0000-0500-000054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9_1_Remove" textlink="">
        <xdr:nvSpPr>
          <xdr:cNvPr id="85" name="Minus Sign 238" hidden="1">
            <a:extLst>
              <a:ext uri="{FF2B5EF4-FFF2-40B4-BE49-F238E27FC236}">
                <a16:creationId xmlns:a16="http://schemas.microsoft.com/office/drawing/2014/main" xmlns="" id="{00000000-0008-0000-0500-000055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253854</xdr:colOff>
      <xdr:row>12</xdr:row>
      <xdr:rowOff>0</xdr:rowOff>
    </xdr:from>
    <xdr:to>
      <xdr:col>0</xdr:col>
      <xdr:colOff>837369</xdr:colOff>
      <xdr:row>15</xdr:row>
      <xdr:rowOff>58027</xdr:rowOff>
    </xdr:to>
    <xdr:grpSp>
      <xdr:nvGrpSpPr>
        <xdr:cNvPr id="86" name="AddRemoveBTN_PersonalInfoQ20_1" hidden="1">
          <a:extLst>
            <a:ext uri="{FF2B5EF4-FFF2-40B4-BE49-F238E27FC236}">
              <a16:creationId xmlns:a16="http://schemas.microsoft.com/office/drawing/2014/main" xmlns="" id="{00000000-0008-0000-0500-000056000000}"/>
            </a:ext>
          </a:extLst>
        </xdr:cNvPr>
        <xdr:cNvGrpSpPr/>
      </xdr:nvGrpSpPr>
      <xdr:grpSpPr>
        <a:xfrm>
          <a:off x="253854" y="2628900"/>
          <a:ext cx="583515" cy="715252"/>
          <a:chOff x="3783440" y="44020817"/>
          <a:chExt cx="583515" cy="690735"/>
        </a:xfrm>
      </xdr:grpSpPr>
      <xdr:sp macro="" textlink="">
        <xdr:nvSpPr>
          <xdr:cNvPr id="87" name="Rounded Rectangle 19" hidden="1">
            <a:extLst>
              <a:ext uri="{FF2B5EF4-FFF2-40B4-BE49-F238E27FC236}">
                <a16:creationId xmlns:a16="http://schemas.microsoft.com/office/drawing/2014/main" xmlns="" id="{00000000-0008-0000-0500-000057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8" name="Straight Connector 87" hidden="1">
            <a:extLst>
              <a:ext uri="{FF2B5EF4-FFF2-40B4-BE49-F238E27FC236}">
                <a16:creationId xmlns:a16="http://schemas.microsoft.com/office/drawing/2014/main" xmlns="" id="{00000000-0008-0000-0500-000058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9" name="Straight Connector 88" hidden="1">
            <a:extLst>
              <a:ext uri="{FF2B5EF4-FFF2-40B4-BE49-F238E27FC236}">
                <a16:creationId xmlns:a16="http://schemas.microsoft.com/office/drawing/2014/main" xmlns="" id="{00000000-0008-0000-0500-000059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0" name="Rectangle 89" hidden="1">
            <a:extLst>
              <a:ext uri="{FF2B5EF4-FFF2-40B4-BE49-F238E27FC236}">
                <a16:creationId xmlns:a16="http://schemas.microsoft.com/office/drawing/2014/main" xmlns="" id="{00000000-0008-0000-0500-00005A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0_1_Add" textlink="">
        <xdr:nvSpPr>
          <xdr:cNvPr id="91" name="Plus Sign 244" hidden="1">
            <a:extLst>
              <a:ext uri="{FF2B5EF4-FFF2-40B4-BE49-F238E27FC236}">
                <a16:creationId xmlns:a16="http://schemas.microsoft.com/office/drawing/2014/main" xmlns="" id="{00000000-0008-0000-0500-00005B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0_1_Remove" textlink="">
        <xdr:nvSpPr>
          <xdr:cNvPr id="92" name="Minus Sign 245" hidden="1">
            <a:extLst>
              <a:ext uri="{FF2B5EF4-FFF2-40B4-BE49-F238E27FC236}">
                <a16:creationId xmlns:a16="http://schemas.microsoft.com/office/drawing/2014/main" xmlns="" id="{00000000-0008-0000-0500-00005C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15</xdr:row>
      <xdr:rowOff>58192</xdr:rowOff>
    </xdr:to>
    <xdr:grpSp>
      <xdr:nvGrpSpPr>
        <xdr:cNvPr id="93" name="AddRemoveBTN_PersonalInfoQ21_1" hidden="1">
          <a:extLst>
            <a:ext uri="{FF2B5EF4-FFF2-40B4-BE49-F238E27FC236}">
              <a16:creationId xmlns:a16="http://schemas.microsoft.com/office/drawing/2014/main" xmlns="" id="{00000000-0008-0000-0500-00005D000000}"/>
            </a:ext>
          </a:extLst>
        </xdr:cNvPr>
        <xdr:cNvGrpSpPr/>
      </xdr:nvGrpSpPr>
      <xdr:grpSpPr>
        <a:xfrm>
          <a:off x="253855" y="2628900"/>
          <a:ext cx="583515" cy="715417"/>
          <a:chOff x="3783440" y="44020817"/>
          <a:chExt cx="583515" cy="690735"/>
        </a:xfrm>
      </xdr:grpSpPr>
      <xdr:sp macro="" textlink="">
        <xdr:nvSpPr>
          <xdr:cNvPr id="94" name="Rounded Rectangle 19" hidden="1">
            <a:extLst>
              <a:ext uri="{FF2B5EF4-FFF2-40B4-BE49-F238E27FC236}">
                <a16:creationId xmlns:a16="http://schemas.microsoft.com/office/drawing/2014/main" xmlns="" id="{00000000-0008-0000-0500-00005E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95" name="Straight Connector 94" hidden="1">
            <a:extLst>
              <a:ext uri="{FF2B5EF4-FFF2-40B4-BE49-F238E27FC236}">
                <a16:creationId xmlns:a16="http://schemas.microsoft.com/office/drawing/2014/main" xmlns="" id="{00000000-0008-0000-0500-00005F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6" name="Straight Connector 95" hidden="1">
            <a:extLst>
              <a:ext uri="{FF2B5EF4-FFF2-40B4-BE49-F238E27FC236}">
                <a16:creationId xmlns:a16="http://schemas.microsoft.com/office/drawing/2014/main" xmlns="" id="{00000000-0008-0000-0500-000060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7" name="Rectangle 96" hidden="1">
            <a:extLst>
              <a:ext uri="{FF2B5EF4-FFF2-40B4-BE49-F238E27FC236}">
                <a16:creationId xmlns:a16="http://schemas.microsoft.com/office/drawing/2014/main" xmlns="" id="{00000000-0008-0000-0500-000061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1_1_Add" textlink="">
        <xdr:nvSpPr>
          <xdr:cNvPr id="98" name="Plus Sign 251" hidden="1">
            <a:extLst>
              <a:ext uri="{FF2B5EF4-FFF2-40B4-BE49-F238E27FC236}">
                <a16:creationId xmlns:a16="http://schemas.microsoft.com/office/drawing/2014/main" xmlns="" id="{00000000-0008-0000-0500-000062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1_1_Remove" textlink="">
        <xdr:nvSpPr>
          <xdr:cNvPr id="99" name="Minus Sign 252" hidden="1">
            <a:extLst>
              <a:ext uri="{FF2B5EF4-FFF2-40B4-BE49-F238E27FC236}">
                <a16:creationId xmlns:a16="http://schemas.microsoft.com/office/drawing/2014/main" xmlns="" id="{00000000-0008-0000-0500-000063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253859</xdr:colOff>
      <xdr:row>12</xdr:row>
      <xdr:rowOff>0</xdr:rowOff>
    </xdr:from>
    <xdr:to>
      <xdr:col>0</xdr:col>
      <xdr:colOff>836717</xdr:colOff>
      <xdr:row>15</xdr:row>
      <xdr:rowOff>60263</xdr:rowOff>
    </xdr:to>
    <xdr:grpSp>
      <xdr:nvGrpSpPr>
        <xdr:cNvPr id="100" name="AddRemoveBTN_PersonalInfoQ22_1" hidden="1">
          <a:extLst>
            <a:ext uri="{FF2B5EF4-FFF2-40B4-BE49-F238E27FC236}">
              <a16:creationId xmlns:a16="http://schemas.microsoft.com/office/drawing/2014/main" xmlns="" id="{00000000-0008-0000-0500-000064000000}"/>
            </a:ext>
          </a:extLst>
        </xdr:cNvPr>
        <xdr:cNvGrpSpPr/>
      </xdr:nvGrpSpPr>
      <xdr:grpSpPr>
        <a:xfrm>
          <a:off x="253859" y="2628900"/>
          <a:ext cx="582858" cy="717488"/>
          <a:chOff x="3783440" y="44020817"/>
          <a:chExt cx="583515" cy="690735"/>
        </a:xfrm>
      </xdr:grpSpPr>
      <xdr:sp macro="" textlink="">
        <xdr:nvSpPr>
          <xdr:cNvPr id="101" name="Rounded Rectangle 19" hidden="1">
            <a:extLst>
              <a:ext uri="{FF2B5EF4-FFF2-40B4-BE49-F238E27FC236}">
                <a16:creationId xmlns:a16="http://schemas.microsoft.com/office/drawing/2014/main" xmlns="" id="{00000000-0008-0000-0500-000065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02" name="Straight Connector 101" hidden="1">
            <a:extLst>
              <a:ext uri="{FF2B5EF4-FFF2-40B4-BE49-F238E27FC236}">
                <a16:creationId xmlns:a16="http://schemas.microsoft.com/office/drawing/2014/main" xmlns="" id="{00000000-0008-0000-0500-000066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3" name="Straight Connector 102" hidden="1">
            <a:extLst>
              <a:ext uri="{FF2B5EF4-FFF2-40B4-BE49-F238E27FC236}">
                <a16:creationId xmlns:a16="http://schemas.microsoft.com/office/drawing/2014/main" xmlns="" id="{00000000-0008-0000-0500-000067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4" name="Rectangle 103" hidden="1">
            <a:extLst>
              <a:ext uri="{FF2B5EF4-FFF2-40B4-BE49-F238E27FC236}">
                <a16:creationId xmlns:a16="http://schemas.microsoft.com/office/drawing/2014/main" xmlns="" id="{00000000-0008-0000-0500-000068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2_1_Add" textlink="">
        <xdr:nvSpPr>
          <xdr:cNvPr id="105" name="Plus Sign 258" hidden="1">
            <a:extLst>
              <a:ext uri="{FF2B5EF4-FFF2-40B4-BE49-F238E27FC236}">
                <a16:creationId xmlns:a16="http://schemas.microsoft.com/office/drawing/2014/main" xmlns="" id="{00000000-0008-0000-0500-000069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2_1_Remove" textlink="">
        <xdr:nvSpPr>
          <xdr:cNvPr id="106" name="Minus Sign 259" hidden="1">
            <a:extLst>
              <a:ext uri="{FF2B5EF4-FFF2-40B4-BE49-F238E27FC236}">
                <a16:creationId xmlns:a16="http://schemas.microsoft.com/office/drawing/2014/main" xmlns="" id="{00000000-0008-0000-0500-00006A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5</xdr:col>
      <xdr:colOff>320040</xdr:colOff>
      <xdr:row>0</xdr:row>
      <xdr:rowOff>136415</xdr:rowOff>
    </xdr:from>
    <xdr:to>
      <xdr:col>10</xdr:col>
      <xdr:colOff>1409700</xdr:colOff>
      <xdr:row>11</xdr:row>
      <xdr:rowOff>92254</xdr:rowOff>
    </xdr:to>
    <xdr:grpSp>
      <xdr:nvGrpSpPr>
        <xdr:cNvPr id="115" name="NaviExpanded">
          <a:extLst>
            <a:ext uri="{FF2B5EF4-FFF2-40B4-BE49-F238E27FC236}">
              <a16:creationId xmlns:a16="http://schemas.microsoft.com/office/drawing/2014/main" xmlns="" id="{00000000-0008-0000-0500-000073000000}"/>
            </a:ext>
          </a:extLst>
        </xdr:cNvPr>
        <xdr:cNvGrpSpPr/>
      </xdr:nvGrpSpPr>
      <xdr:grpSpPr>
        <a:xfrm>
          <a:off x="2539365" y="136415"/>
          <a:ext cx="10843260" cy="2365664"/>
          <a:chOff x="2552700" y="128795"/>
          <a:chExt cx="10819329" cy="2363489"/>
        </a:xfrm>
      </xdr:grpSpPr>
      <xdr:grpSp>
        <xdr:nvGrpSpPr>
          <xdr:cNvPr id="116" name="Group 115">
            <a:extLst>
              <a:ext uri="{FF2B5EF4-FFF2-40B4-BE49-F238E27FC236}">
                <a16:creationId xmlns:a16="http://schemas.microsoft.com/office/drawing/2014/main" xmlns="" id="{00000000-0008-0000-0500-000074000000}"/>
              </a:ext>
            </a:extLst>
          </xdr:cNvPr>
          <xdr:cNvGrpSpPr/>
        </xdr:nvGrpSpPr>
        <xdr:grpSpPr>
          <a:xfrm>
            <a:off x="2552700" y="128795"/>
            <a:ext cx="10819329" cy="2197726"/>
            <a:chOff x="2552700" y="128795"/>
            <a:chExt cx="10819329" cy="2197725"/>
          </a:xfrm>
        </xdr:grpSpPr>
        <xdr:grpSp>
          <xdr:nvGrpSpPr>
            <xdr:cNvPr id="123" name="Group 122">
              <a:extLst>
                <a:ext uri="{FF2B5EF4-FFF2-40B4-BE49-F238E27FC236}">
                  <a16:creationId xmlns:a16="http://schemas.microsoft.com/office/drawing/2014/main" xmlns="" id="{00000000-0008-0000-0500-00007B000000}"/>
                </a:ext>
              </a:extLst>
            </xdr:cNvPr>
            <xdr:cNvGrpSpPr/>
          </xdr:nvGrpSpPr>
          <xdr:grpSpPr>
            <a:xfrm>
              <a:off x="2552700" y="128795"/>
              <a:ext cx="9342839" cy="1850333"/>
              <a:chOff x="1969962" y="2725807"/>
              <a:chExt cx="9342838" cy="1850332"/>
            </a:xfrm>
          </xdr:grpSpPr>
          <xdr:grpSp>
            <xdr:nvGrpSpPr>
              <xdr:cNvPr id="127" name="Group 126">
                <a:extLst>
                  <a:ext uri="{FF2B5EF4-FFF2-40B4-BE49-F238E27FC236}">
                    <a16:creationId xmlns:a16="http://schemas.microsoft.com/office/drawing/2014/main" xmlns="" id="{00000000-0008-0000-0500-00007F000000}"/>
                  </a:ext>
                </a:extLst>
              </xdr:cNvPr>
              <xdr:cNvGrpSpPr/>
            </xdr:nvGrpSpPr>
            <xdr:grpSpPr>
              <a:xfrm>
                <a:off x="1972089" y="2730362"/>
                <a:ext cx="3076575" cy="904874"/>
                <a:chOff x="3657600" y="3676650"/>
                <a:chExt cx="3076575" cy="904874"/>
              </a:xfrm>
            </xdr:grpSpPr>
            <xdr:sp macro="[0]!GoToPersonalInfo" textlink="">
              <xdr:nvSpPr>
                <xdr:cNvPr id="144" name="Rectangle: Rounded Corners 216">
                  <a:extLst>
                    <a:ext uri="{FF2B5EF4-FFF2-40B4-BE49-F238E27FC236}">
                      <a16:creationId xmlns:a16="http://schemas.microsoft.com/office/drawing/2014/main" xmlns="" id="{00000000-0008-0000-0500-000090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1. ԿԵՆՍԱԳՐԱԿԱՆ ՏՎՅԱԼՆԵՐ</a:t>
                  </a:r>
                  <a:endParaRPr lang="en-US" sz="1050" i="1">
                    <a:solidFill>
                      <a:schemeClr val="tx1"/>
                    </a:solidFill>
                  </a:endParaRPr>
                </a:p>
              </xdr:txBody>
            </xdr:sp>
            <xdr:graphicFrame macro="">
              <xdr:nvGraphicFramePr>
                <xdr:cNvPr id="143" name="Chart 142">
                  <a:extLst>
                    <a:ext uri="{FF2B5EF4-FFF2-40B4-BE49-F238E27FC236}">
                      <a16:creationId xmlns:a16="http://schemas.microsoft.com/office/drawing/2014/main" xmlns="" id="{00000000-0008-0000-0500-00008F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1"/>
                </a:graphicData>
              </a:graphic>
            </xdr:graphicFrame>
          </xdr:grpSp>
          <xdr:grpSp>
            <xdr:nvGrpSpPr>
              <xdr:cNvPr id="128" name="Group 127">
                <a:extLst>
                  <a:ext uri="{FF2B5EF4-FFF2-40B4-BE49-F238E27FC236}">
                    <a16:creationId xmlns:a16="http://schemas.microsoft.com/office/drawing/2014/main" xmlns="" id="{00000000-0008-0000-0500-000080000000}"/>
                  </a:ext>
                </a:extLst>
              </xdr:cNvPr>
              <xdr:cNvGrpSpPr/>
            </xdr:nvGrpSpPr>
            <xdr:grpSpPr>
              <a:xfrm>
                <a:off x="5096289" y="2731604"/>
                <a:ext cx="3076575" cy="904874"/>
                <a:chOff x="3657600" y="3676650"/>
                <a:chExt cx="3076575" cy="904873"/>
              </a:xfrm>
            </xdr:grpSpPr>
            <xdr:sp macro="[0]!GoToEducWork" textlink="">
              <xdr:nvSpPr>
                <xdr:cNvPr id="142" name="Rectangle: Rounded Corners 214">
                  <a:extLst>
                    <a:ext uri="{FF2B5EF4-FFF2-40B4-BE49-F238E27FC236}">
                      <a16:creationId xmlns:a16="http://schemas.microsoft.com/office/drawing/2014/main" xmlns="" id="{00000000-0008-0000-0500-00008E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2. ԿՐԹՈՒԹՅԱՆ, ԱՇԽԱՏԱՆՔԱՅԻՆ ՓՈՐՁԻ ՎԵՐԱԲԵՐՅԱԼ ՏԵՂԵԿՈՒԹՅՈՒՆՆԵՐ</a:t>
                  </a:r>
                  <a:endParaRPr lang="en-US" sz="1050" i="1">
                    <a:solidFill>
                      <a:schemeClr val="tx1"/>
                    </a:solidFill>
                  </a:endParaRPr>
                </a:p>
              </xdr:txBody>
            </xdr:sp>
            <xdr:graphicFrame macro="">
              <xdr:nvGraphicFramePr>
                <xdr:cNvPr id="141" name="Chart 140">
                  <a:extLst>
                    <a:ext uri="{FF2B5EF4-FFF2-40B4-BE49-F238E27FC236}">
                      <a16:creationId xmlns:a16="http://schemas.microsoft.com/office/drawing/2014/main" xmlns="" id="{00000000-0008-0000-0500-00008D000000}"/>
                    </a:ext>
                  </a:extLst>
                </xdr:cNvPr>
                <xdr:cNvGraphicFramePr>
                  <a:graphicFrameLocks/>
                </xdr:cNvGraphicFramePr>
              </xdr:nvGraphicFramePr>
              <xdr:xfrm>
                <a:off x="3676649" y="4210048"/>
                <a:ext cx="3009899" cy="371475"/>
              </xdr:xfrm>
              <a:graphic>
                <a:graphicData uri="http://schemas.openxmlformats.org/drawingml/2006/chart">
                  <c:chart xmlns:c="http://schemas.openxmlformats.org/drawingml/2006/chart" xmlns:r="http://schemas.openxmlformats.org/officeDocument/2006/relationships" r:id="rId2"/>
                </a:graphicData>
              </a:graphic>
            </xdr:graphicFrame>
          </xdr:grpSp>
          <xdr:grpSp>
            <xdr:nvGrpSpPr>
              <xdr:cNvPr id="129" name="Group 128">
                <a:extLst>
                  <a:ext uri="{FF2B5EF4-FFF2-40B4-BE49-F238E27FC236}">
                    <a16:creationId xmlns:a16="http://schemas.microsoft.com/office/drawing/2014/main" xmlns="" id="{00000000-0008-0000-0500-000081000000}"/>
                  </a:ext>
                </a:extLst>
              </xdr:cNvPr>
              <xdr:cNvGrpSpPr/>
            </xdr:nvGrpSpPr>
            <xdr:grpSpPr>
              <a:xfrm>
                <a:off x="5091261" y="3665881"/>
                <a:ext cx="3076575" cy="904874"/>
                <a:chOff x="3657600" y="3676650"/>
                <a:chExt cx="3076575" cy="904874"/>
              </a:xfrm>
            </xdr:grpSpPr>
            <xdr:sp macro="[0]!GoToCriminalRelation" textlink="">
              <xdr:nvSpPr>
                <xdr:cNvPr id="140" name="Rectangle: Rounded Corners 212">
                  <a:extLst>
                    <a:ext uri="{FF2B5EF4-FFF2-40B4-BE49-F238E27FC236}">
                      <a16:creationId xmlns:a16="http://schemas.microsoft.com/office/drawing/2014/main" xmlns="" id="{00000000-0008-0000-0500-00008C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5. ՔՐԵԱԿԱՆ ԵՆԹԱՄՇԱԿՈՒՅԹԻՆ ՀԱՐԵԼՈՒ ՀՆԱՐԱՎՈՐՈՒԹՅԱՆ ՎԵՐԱԲԵՐՅԱԼ ՏԵՂԵԿՈՒԹՅՈՒՆՆԵՐ</a:t>
                  </a:r>
                  <a:endParaRPr lang="en-US" sz="1050" i="1">
                    <a:solidFill>
                      <a:schemeClr val="tx1"/>
                    </a:solidFill>
                  </a:endParaRPr>
                </a:p>
              </xdr:txBody>
            </xdr:sp>
            <xdr:graphicFrame macro="">
              <xdr:nvGraphicFramePr>
                <xdr:cNvPr id="139" name="Chart 138">
                  <a:extLst>
                    <a:ext uri="{FF2B5EF4-FFF2-40B4-BE49-F238E27FC236}">
                      <a16:creationId xmlns:a16="http://schemas.microsoft.com/office/drawing/2014/main" xmlns="" id="{00000000-0008-0000-0500-00008B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3"/>
                </a:graphicData>
              </a:graphic>
            </xdr:graphicFrame>
          </xdr:grpSp>
          <xdr:grpSp>
            <xdr:nvGrpSpPr>
              <xdr:cNvPr id="130" name="Group 129">
                <a:extLst>
                  <a:ext uri="{FF2B5EF4-FFF2-40B4-BE49-F238E27FC236}">
                    <a16:creationId xmlns:a16="http://schemas.microsoft.com/office/drawing/2014/main" xmlns="" id="{00000000-0008-0000-0500-000082000000}"/>
                  </a:ext>
                </a:extLst>
              </xdr:cNvPr>
              <xdr:cNvGrpSpPr/>
            </xdr:nvGrpSpPr>
            <xdr:grpSpPr>
              <a:xfrm>
                <a:off x="1969962" y="3671265"/>
                <a:ext cx="3076575" cy="904874"/>
                <a:chOff x="3657600" y="3676650"/>
                <a:chExt cx="3076575" cy="904874"/>
              </a:xfrm>
            </xdr:grpSpPr>
            <xdr:sp macro="[0]!GoToCharges" textlink="">
              <xdr:nvSpPr>
                <xdr:cNvPr id="138" name="Rectangle: Rounded Corners 147">
                  <a:extLst>
                    <a:ext uri="{FF2B5EF4-FFF2-40B4-BE49-F238E27FC236}">
                      <a16:creationId xmlns:a16="http://schemas.microsoft.com/office/drawing/2014/main" xmlns="" id="{00000000-0008-0000-0500-00008A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4. ՔՐԵԱԿԱՆ, ՎԱՐՉԱԿԱՆ ԿԱՄ ԿԱՐԳԱՊԱՀԱԿԱՆ ՊԱՏԱՍԽԱՆԱՏՎՈՒԹՅԱՆ ԵՆԹԱՐԿՎԱԾ ԼԻՆԵԼՈՒ ՎԵՐԱԲԵՐՅԱԼ ՏԵՂԵԿԱՏՎՈՒԹՅՈՒՆ</a:t>
                  </a:r>
                  <a:endParaRPr lang="en-US" sz="1050" i="1">
                    <a:solidFill>
                      <a:schemeClr val="tx1"/>
                    </a:solidFill>
                  </a:endParaRPr>
                </a:p>
              </xdr:txBody>
            </xdr:sp>
            <xdr:graphicFrame macro="">
              <xdr:nvGraphicFramePr>
                <xdr:cNvPr id="137" name="Chart 136">
                  <a:extLst>
                    <a:ext uri="{FF2B5EF4-FFF2-40B4-BE49-F238E27FC236}">
                      <a16:creationId xmlns:a16="http://schemas.microsoft.com/office/drawing/2014/main" xmlns="" id="{00000000-0008-0000-0500-000089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4"/>
                </a:graphicData>
              </a:graphic>
            </xdr:graphicFrame>
          </xdr:grpSp>
          <xdr:grpSp>
            <xdr:nvGrpSpPr>
              <xdr:cNvPr id="131" name="Group 130">
                <a:extLst>
                  <a:ext uri="{FF2B5EF4-FFF2-40B4-BE49-F238E27FC236}">
                    <a16:creationId xmlns:a16="http://schemas.microsoft.com/office/drawing/2014/main" xmlns="" id="{00000000-0008-0000-0500-000083000000}"/>
                  </a:ext>
                </a:extLst>
              </xdr:cNvPr>
              <xdr:cNvGrpSpPr/>
            </xdr:nvGrpSpPr>
            <xdr:grpSpPr>
              <a:xfrm>
                <a:off x="8219659" y="2725807"/>
                <a:ext cx="3093141" cy="914399"/>
                <a:chOff x="3657600" y="3667125"/>
                <a:chExt cx="3076575" cy="914399"/>
              </a:xfrm>
            </xdr:grpSpPr>
            <xdr:sp macro="[0]!GoToRelation" textlink="">
              <xdr:nvSpPr>
                <xdr:cNvPr id="136" name="Rectangle: Rounded Corners 145">
                  <a:extLst>
                    <a:ext uri="{FF2B5EF4-FFF2-40B4-BE49-F238E27FC236}">
                      <a16:creationId xmlns:a16="http://schemas.microsoft.com/office/drawing/2014/main" xmlns="" id="{00000000-0008-0000-0500-000088000000}"/>
                    </a:ext>
                  </a:extLst>
                </xdr:cNvPr>
                <xdr:cNvSpPr/>
              </xdr:nvSpPr>
              <xdr:spPr>
                <a:xfrm>
                  <a:off x="3657600" y="3667125"/>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3. ՇԱՀԵՐԻ ՎԵՐԱԲԵՐՅԱԼ ՏԵՂԵԿՈՒԹՅՈՒՆՆԵՐ</a:t>
                  </a:r>
                  <a:endParaRPr lang="en-US" sz="1050" i="1">
                    <a:solidFill>
                      <a:schemeClr val="tx1"/>
                    </a:solidFill>
                  </a:endParaRPr>
                </a:p>
              </xdr:txBody>
            </xdr:sp>
            <xdr:graphicFrame macro="">
              <xdr:nvGraphicFramePr>
                <xdr:cNvPr id="135" name="Chart 134">
                  <a:extLst>
                    <a:ext uri="{FF2B5EF4-FFF2-40B4-BE49-F238E27FC236}">
                      <a16:creationId xmlns:a16="http://schemas.microsoft.com/office/drawing/2014/main" xmlns="" id="{00000000-0008-0000-0500-000087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5"/>
                </a:graphicData>
              </a:graphic>
            </xdr:graphicFrame>
          </xdr:grpSp>
          <xdr:grpSp>
            <xdr:nvGrpSpPr>
              <xdr:cNvPr id="132" name="Group 131">
                <a:extLst>
                  <a:ext uri="{FF2B5EF4-FFF2-40B4-BE49-F238E27FC236}">
                    <a16:creationId xmlns:a16="http://schemas.microsoft.com/office/drawing/2014/main" xmlns="" id="{00000000-0008-0000-0500-000084000000}"/>
                  </a:ext>
                </a:extLst>
              </xdr:cNvPr>
              <xdr:cNvGrpSpPr/>
            </xdr:nvGrpSpPr>
            <xdr:grpSpPr>
              <a:xfrm>
                <a:off x="8214720" y="3662527"/>
                <a:ext cx="3093554" cy="904874"/>
                <a:chOff x="3657600" y="3676650"/>
                <a:chExt cx="3076575" cy="904874"/>
              </a:xfrm>
            </xdr:grpSpPr>
            <xdr:sp macro="[0]!GoToProperty" textlink="">
              <xdr:nvSpPr>
                <xdr:cNvPr id="134" name="Rectangle: Rounded Corners 143">
                  <a:extLst>
                    <a:ext uri="{FF2B5EF4-FFF2-40B4-BE49-F238E27FC236}">
                      <a16:creationId xmlns:a16="http://schemas.microsoft.com/office/drawing/2014/main" xmlns="" id="{00000000-0008-0000-0500-000086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6. ԳՈՒՅՔԱՅԻՆ ԴՐՈՒԹՅԱՆ ՎԵՐԱԲԵՐՅԱԼ ԱՄՓՈՓ ՏԵՂԵԿՈՒԹՅՈՒՆՆԵՐ</a:t>
                  </a:r>
                  <a:endParaRPr lang="en-US" sz="1050" i="1">
                    <a:solidFill>
                      <a:schemeClr val="tx1"/>
                    </a:solidFill>
                  </a:endParaRPr>
                </a:p>
              </xdr:txBody>
            </xdr:sp>
            <xdr:graphicFrame macro="">
              <xdr:nvGraphicFramePr>
                <xdr:cNvPr id="133" name="Chart 132">
                  <a:extLst>
                    <a:ext uri="{FF2B5EF4-FFF2-40B4-BE49-F238E27FC236}">
                      <a16:creationId xmlns:a16="http://schemas.microsoft.com/office/drawing/2014/main" xmlns="" id="{00000000-0008-0000-0500-000085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6"/>
                </a:graphicData>
              </a:graphic>
            </xdr:graphicFrame>
          </xdr:grpSp>
        </xdr:grpSp>
        <xdr:grpSp>
          <xdr:nvGrpSpPr>
            <xdr:cNvPr id="124" name="Group 123">
              <a:extLst>
                <a:ext uri="{FF2B5EF4-FFF2-40B4-BE49-F238E27FC236}">
                  <a16:creationId xmlns:a16="http://schemas.microsoft.com/office/drawing/2014/main" xmlns="" id="{00000000-0008-0000-0500-00007C000000}"/>
                </a:ext>
              </a:extLst>
            </xdr:cNvPr>
            <xdr:cNvGrpSpPr/>
          </xdr:nvGrpSpPr>
          <xdr:grpSpPr>
            <a:xfrm>
              <a:off x="12106275" y="962026"/>
              <a:ext cx="1265754" cy="1364494"/>
              <a:chOff x="13782675" y="2286001"/>
              <a:chExt cx="1265754" cy="1364494"/>
            </a:xfrm>
          </xdr:grpSpPr>
          <xdr:pic>
            <xdr:nvPicPr>
              <xdr:cNvPr id="125" name="Picture 124">
                <a:extLst>
                  <a:ext uri="{FF2B5EF4-FFF2-40B4-BE49-F238E27FC236}">
                    <a16:creationId xmlns:a16="http://schemas.microsoft.com/office/drawing/2014/main" xmlns="" id="{00000000-0008-0000-0500-00007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125572" y="2840478"/>
                <a:ext cx="575404" cy="644665"/>
              </a:xfrm>
              <a:prstGeom prst="rect">
                <a:avLst/>
              </a:prstGeom>
            </xdr:spPr>
          </xdr:pic>
          <xdr:sp macro="[0]!ExtractPDF" textlink="">
            <xdr:nvSpPr>
              <xdr:cNvPr id="126" name="Rectangle: Rounded Corners 267">
                <a:extLst>
                  <a:ext uri="{FF2B5EF4-FFF2-40B4-BE49-F238E27FC236}">
                    <a16:creationId xmlns:a16="http://schemas.microsoft.com/office/drawing/2014/main" xmlns="" id="{00000000-0008-0000-0500-00007E000000}"/>
                  </a:ext>
                </a:extLst>
              </xdr:cNvPr>
              <xdr:cNvSpPr/>
            </xdr:nvSpPr>
            <xdr:spPr>
              <a:xfrm>
                <a:off x="13782675" y="2286001"/>
                <a:ext cx="1265754" cy="136449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hy-AM" sz="1050" i="1">
                    <a:solidFill>
                      <a:schemeClr val="tx1"/>
                    </a:solidFill>
                  </a:rPr>
                  <a:t>Արտահանել հարցաթերթիկը</a:t>
                </a:r>
                <a:endParaRPr lang="en-US" sz="1050" i="1">
                  <a:solidFill>
                    <a:schemeClr val="tx1"/>
                  </a:solidFill>
                </a:endParaRPr>
              </a:p>
            </xdr:txBody>
          </xdr:sp>
        </xdr:grpSp>
      </xdr:grpSp>
      <xdr:grpSp>
        <xdr:nvGrpSpPr>
          <xdr:cNvPr id="117" name="Group 116">
            <a:extLst>
              <a:ext uri="{FF2B5EF4-FFF2-40B4-BE49-F238E27FC236}">
                <a16:creationId xmlns:a16="http://schemas.microsoft.com/office/drawing/2014/main" xmlns="" id="{00000000-0008-0000-0500-000075000000}"/>
              </a:ext>
            </a:extLst>
          </xdr:cNvPr>
          <xdr:cNvGrpSpPr/>
        </xdr:nvGrpSpPr>
        <xdr:grpSpPr>
          <a:xfrm>
            <a:off x="2552702" y="2028825"/>
            <a:ext cx="9334499" cy="463459"/>
            <a:chOff x="2337610" y="1980195"/>
            <a:chExt cx="9355520" cy="463459"/>
          </a:xfrm>
        </xdr:grpSpPr>
        <xdr:graphicFrame macro="">
          <xdr:nvGraphicFramePr>
            <xdr:cNvPr id="118" name="Chart 117">
              <a:extLst>
                <a:ext uri="{FF2B5EF4-FFF2-40B4-BE49-F238E27FC236}">
                  <a16:creationId xmlns:a16="http://schemas.microsoft.com/office/drawing/2014/main" xmlns="" id="{00000000-0008-0000-0500-000076000000}"/>
                </a:ext>
              </a:extLst>
            </xdr:cNvPr>
            <xdr:cNvGraphicFramePr>
              <a:graphicFrameLocks/>
            </xdr:cNvGraphicFramePr>
          </xdr:nvGraphicFramePr>
          <xdr:xfrm>
            <a:off x="4449654" y="2020408"/>
            <a:ext cx="6109136" cy="371475"/>
          </xdr:xfrm>
          <a:graphic>
            <a:graphicData uri="http://schemas.openxmlformats.org/drawingml/2006/chart">
              <c:chart xmlns:c="http://schemas.openxmlformats.org/drawingml/2006/chart" xmlns:r="http://schemas.openxmlformats.org/officeDocument/2006/relationships" r:id="rId8"/>
            </a:graphicData>
          </a:graphic>
        </xdr:graphicFrame>
        <xdr:sp macro="[0]!GoToChecking" textlink="">
          <xdr:nvSpPr>
            <xdr:cNvPr id="119" name="Rectangle 118">
              <a:extLst>
                <a:ext uri="{FF2B5EF4-FFF2-40B4-BE49-F238E27FC236}">
                  <a16:creationId xmlns:a16="http://schemas.microsoft.com/office/drawing/2014/main" xmlns="" id="{00000000-0008-0000-0500-000077000000}"/>
                </a:ext>
              </a:extLst>
            </xdr:cNvPr>
            <xdr:cNvSpPr/>
          </xdr:nvSpPr>
          <xdr:spPr>
            <a:xfrm>
              <a:off x="10359862" y="2002923"/>
              <a:ext cx="1267911" cy="436786"/>
            </a:xfrm>
            <a:prstGeom prst="rect">
              <a:avLst/>
            </a:prstGeom>
            <a:noFill/>
          </xdr:spPr>
          <xdr:txBody>
            <a:bodyPr wrap="none" lIns="91440" tIns="45720" rIns="91440" bIns="45720">
              <a:spAutoFit/>
            </a:bodyPr>
            <a:lstStyle/>
            <a:p>
              <a:pPr algn="ctr"/>
              <a:r>
                <a:rPr lang="hy-AM" sz="1100" b="0" cap="none" spc="0">
                  <a:ln w="0"/>
                  <a:solidFill>
                    <a:schemeClr val="tx1"/>
                  </a:solidFill>
                  <a:effectLst>
                    <a:outerShdw blurRad="38100" dist="19050" dir="2700000" algn="tl" rotWithShape="0">
                      <a:schemeClr val="dk1">
                        <a:alpha val="40000"/>
                      </a:schemeClr>
                    </a:outerShdw>
                  </a:effectLst>
                </a:rPr>
                <a:t>Մանրամասն </a:t>
              </a:r>
            </a:p>
            <a:p>
              <a:pPr algn="ctr"/>
              <a:r>
                <a:rPr lang="hy-AM" sz="1100" b="0" cap="none" spc="0">
                  <a:ln w="0"/>
                  <a:solidFill>
                    <a:schemeClr val="tx1"/>
                  </a:solidFill>
                  <a:effectLst>
                    <a:outerShdw blurRad="38100" dist="19050" dir="2700000" algn="tl" rotWithShape="0">
                      <a:schemeClr val="dk1">
                        <a:alpha val="40000"/>
                      </a:schemeClr>
                    </a:outerShdw>
                  </a:effectLst>
                </a:rPr>
                <a:t>հաշվետվություն</a:t>
              </a:r>
              <a:endParaRPr lang="en-US" sz="1100" b="0" cap="none" spc="0">
                <a:ln w="0"/>
                <a:solidFill>
                  <a:schemeClr val="tx1"/>
                </a:solidFill>
                <a:effectLst>
                  <a:outerShdw blurRad="38100" dist="19050" dir="2700000" algn="tl" rotWithShape="0">
                    <a:schemeClr val="dk1">
                      <a:alpha val="40000"/>
                    </a:schemeClr>
                  </a:outerShdw>
                </a:effectLst>
              </a:endParaRPr>
            </a:p>
          </xdr:txBody>
        </xdr:sp>
        <xdr:grpSp>
          <xdr:nvGrpSpPr>
            <xdr:cNvPr id="120" name="Group 119">
              <a:extLst>
                <a:ext uri="{FF2B5EF4-FFF2-40B4-BE49-F238E27FC236}">
                  <a16:creationId xmlns:a16="http://schemas.microsoft.com/office/drawing/2014/main" xmlns="" id="{00000000-0008-0000-0500-000078000000}"/>
                </a:ext>
              </a:extLst>
            </xdr:cNvPr>
            <xdr:cNvGrpSpPr/>
          </xdr:nvGrpSpPr>
          <xdr:grpSpPr>
            <a:xfrm>
              <a:off x="2337610" y="1980195"/>
              <a:ext cx="9355520" cy="463459"/>
              <a:chOff x="2330807" y="1980506"/>
              <a:chExt cx="9319631" cy="495994"/>
            </a:xfrm>
          </xdr:grpSpPr>
          <xdr:sp macro="" textlink="">
            <xdr:nvSpPr>
              <xdr:cNvPr id="121" name="Rectangle: Rounded Corners 278">
                <a:extLst>
                  <a:ext uri="{FF2B5EF4-FFF2-40B4-BE49-F238E27FC236}">
                    <a16:creationId xmlns:a16="http://schemas.microsoft.com/office/drawing/2014/main" xmlns="" id="{00000000-0008-0000-0500-000079000000}"/>
                  </a:ext>
                </a:extLst>
              </xdr:cNvPr>
              <xdr:cNvSpPr/>
            </xdr:nvSpPr>
            <xdr:spPr>
              <a:xfrm>
                <a:off x="2330807" y="1981199"/>
                <a:ext cx="9319631" cy="49530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hy-AM" sz="1050" i="1">
                    <a:solidFill>
                      <a:schemeClr val="tx1"/>
                    </a:solidFill>
                  </a:rPr>
                  <a:t>Ընդհանուր</a:t>
                </a:r>
                <a:r>
                  <a:rPr lang="hy-AM" sz="1050" i="1" baseline="0">
                    <a:solidFill>
                      <a:schemeClr val="tx1"/>
                    </a:solidFill>
                  </a:rPr>
                  <a:t> լրացվածության աստիճան</a:t>
                </a:r>
              </a:p>
            </xdr:txBody>
          </xdr:sp>
          <xdr:cxnSp macro="">
            <xdr:nvCxnSpPr>
              <xdr:cNvPr id="122" name="Straight Connector 121">
                <a:extLst>
                  <a:ext uri="{FF2B5EF4-FFF2-40B4-BE49-F238E27FC236}">
                    <a16:creationId xmlns:a16="http://schemas.microsoft.com/office/drawing/2014/main" xmlns="" id="{00000000-0008-0000-0500-00007A000000}"/>
                  </a:ext>
                </a:extLst>
              </xdr:cNvPr>
              <xdr:cNvCxnSpPr/>
            </xdr:nvCxnSpPr>
            <xdr:spPr>
              <a:xfrm flipH="1">
                <a:off x="10347404" y="1980506"/>
                <a:ext cx="595" cy="495994"/>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xdr:from>
      <xdr:col>5</xdr:col>
      <xdr:colOff>396876</xdr:colOff>
      <xdr:row>13</xdr:row>
      <xdr:rowOff>58428</xdr:rowOff>
    </xdr:from>
    <xdr:to>
      <xdr:col>7</xdr:col>
      <xdr:colOff>498431</xdr:colOff>
      <xdr:row>15</xdr:row>
      <xdr:rowOff>132958</xdr:rowOff>
    </xdr:to>
    <xdr:grpSp>
      <xdr:nvGrpSpPr>
        <xdr:cNvPr id="63" name="Group 62">
          <a:hlinkClick xmlns:r="http://schemas.openxmlformats.org/officeDocument/2006/relationships" r:id="rId9"/>
          <a:extLst>
            <a:ext uri="{FF2B5EF4-FFF2-40B4-BE49-F238E27FC236}">
              <a16:creationId xmlns:a16="http://schemas.microsoft.com/office/drawing/2014/main" xmlns="" id="{A67B300D-A672-2B35-342B-0D717DBB51CB}"/>
            </a:ext>
          </a:extLst>
        </xdr:cNvPr>
        <xdr:cNvGrpSpPr/>
      </xdr:nvGrpSpPr>
      <xdr:grpSpPr>
        <a:xfrm>
          <a:off x="2616201" y="2906403"/>
          <a:ext cx="4711655" cy="512680"/>
          <a:chOff x="3918075" y="4620313"/>
          <a:chExt cx="4944709" cy="504137"/>
        </a:xfrm>
      </xdr:grpSpPr>
      <xdr:sp macro="" textlink="">
        <xdr:nvSpPr>
          <xdr:cNvPr id="60" name="TextBox 59">
            <a:extLst>
              <a:ext uri="{FF2B5EF4-FFF2-40B4-BE49-F238E27FC236}">
                <a16:creationId xmlns:a16="http://schemas.microsoft.com/office/drawing/2014/main" xmlns="" id="{C74DEEB3-B5C9-0F97-A438-FDB5643949D7}"/>
              </a:ext>
            </a:extLst>
          </xdr:cNvPr>
          <xdr:cNvSpPr txBox="1"/>
        </xdr:nvSpPr>
        <xdr:spPr>
          <a:xfrm>
            <a:off x="3918075" y="4718050"/>
            <a:ext cx="4944709" cy="406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y-AM" sz="1200" b="1" i="0">
                <a:solidFill>
                  <a:schemeClr val="dk1"/>
                </a:solidFill>
                <a:effectLst/>
                <a:latin typeface="+mn-lt"/>
                <a:ea typeface="+mn-ea"/>
                <a:cs typeface="+mn-cs"/>
              </a:rPr>
              <a:t>Հարցաթերթիկի լրացման </a:t>
            </a:r>
            <a:r>
              <a:rPr lang="hy-AM" sz="1200" b="1" i="0">
                <a:solidFill>
                  <a:schemeClr val="dk1"/>
                </a:solidFill>
                <a:effectLst/>
                <a:latin typeface="Cambria Math" panose="02040503050406030204" pitchFamily="18" charset="0"/>
                <a:ea typeface="Cambria Math" panose="02040503050406030204" pitchFamily="18" charset="0"/>
                <a:cs typeface="+mn-cs"/>
              </a:rPr>
              <a:t>և</a:t>
            </a:r>
            <a:r>
              <a:rPr lang="hy-AM" sz="1200" b="1" i="0">
                <a:solidFill>
                  <a:schemeClr val="dk1"/>
                </a:solidFill>
                <a:effectLst/>
                <a:latin typeface="+mn-lt"/>
                <a:ea typeface="+mn-ea"/>
                <a:cs typeface="+mn-cs"/>
              </a:rPr>
              <a:t> ներկայացման կարգը</a:t>
            </a:r>
            <a:endParaRPr lang="en-US" sz="1200" b="1"/>
          </a:p>
        </xdr:txBody>
      </xdr:sp>
      <xdr:pic>
        <xdr:nvPicPr>
          <xdr:cNvPr id="62" name="Graphic 61" descr="Information with solid fill">
            <a:extLst>
              <a:ext uri="{FF2B5EF4-FFF2-40B4-BE49-F238E27FC236}">
                <a16:creationId xmlns:a16="http://schemas.microsoft.com/office/drawing/2014/main" xmlns="" id="{47FFEE51-D3B6-E0E0-8FE8-4902AC082AEA}"/>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xmlns="" r:embed="rId11"/>
              </a:ext>
            </a:extLst>
          </a:blip>
          <a:stretch>
            <a:fillRect/>
          </a:stretch>
        </xdr:blipFill>
        <xdr:spPr>
          <a:xfrm>
            <a:off x="7602955" y="4620313"/>
            <a:ext cx="510113" cy="452407"/>
          </a:xfrm>
          <a:prstGeom prst="rect">
            <a:avLst/>
          </a:prstGeom>
        </xdr:spPr>
      </xdr:pic>
    </xdr:grpSp>
    <xdr:clientData/>
  </xdr:twoCellAnchor>
  <xdr:twoCellAnchor editAs="oneCell">
    <xdr:from>
      <xdr:col>0</xdr:col>
      <xdr:colOff>228601</xdr:colOff>
      <xdr:row>1</xdr:row>
      <xdr:rowOff>76200</xdr:rowOff>
    </xdr:from>
    <xdr:to>
      <xdr:col>5</xdr:col>
      <xdr:colOff>104776</xdr:colOff>
      <xdr:row>4</xdr:row>
      <xdr:rowOff>44904</xdr:rowOff>
    </xdr:to>
    <xdr:pic>
      <xdr:nvPicPr>
        <xdr:cNvPr id="59" name="Picture 58">
          <a:extLst>
            <a:ext uri="{FF2B5EF4-FFF2-40B4-BE49-F238E27FC236}">
              <a16:creationId xmlns:a16="http://schemas.microsoft.com/office/drawing/2014/main" xmlns="" id="{702F7D34-08E8-8EAE-5B0A-88581474CA70}"/>
            </a:ext>
          </a:extLst>
        </xdr:cNvPr>
        <xdr:cNvPicPr>
          <a:picLocks noChangeAspect="1"/>
        </xdr:cNvPicPr>
      </xdr:nvPicPr>
      <xdr:blipFill>
        <a:blip xmlns:r="http://schemas.openxmlformats.org/officeDocument/2006/relationships" r:embed="rId12"/>
        <a:stretch>
          <a:fillRect/>
        </a:stretch>
      </xdr:blipFill>
      <xdr:spPr>
        <a:xfrm>
          <a:off x="228601" y="295275"/>
          <a:ext cx="2095500" cy="6259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253852</xdr:colOff>
      <xdr:row>25</xdr:row>
      <xdr:rowOff>8283</xdr:rowOff>
    </xdr:from>
    <xdr:to>
      <xdr:col>0</xdr:col>
      <xdr:colOff>837367</xdr:colOff>
      <xdr:row>34</xdr:row>
      <xdr:rowOff>19899</xdr:rowOff>
    </xdr:to>
    <xdr:grpSp>
      <xdr:nvGrpSpPr>
        <xdr:cNvPr id="149" name="AddRemoveBTN_PersonalInfoQ2_1" hidden="1">
          <a:extLst>
            <a:ext uri="{FF2B5EF4-FFF2-40B4-BE49-F238E27FC236}">
              <a16:creationId xmlns:a16="http://schemas.microsoft.com/office/drawing/2014/main" xmlns="" id="{00000000-0008-0000-0600-000095000000}"/>
            </a:ext>
          </a:extLst>
        </xdr:cNvPr>
        <xdr:cNvGrpSpPr/>
      </xdr:nvGrpSpPr>
      <xdr:grpSpPr>
        <a:xfrm>
          <a:off x="250042" y="4857750"/>
          <a:ext cx="587325" cy="692364"/>
          <a:chOff x="3783440" y="44020817"/>
          <a:chExt cx="583515" cy="690735"/>
        </a:xfrm>
      </xdr:grpSpPr>
      <xdr:sp macro="" textlink="">
        <xdr:nvSpPr>
          <xdr:cNvPr id="150" name="Rounded Rectangle 19" hidden="1">
            <a:extLst>
              <a:ext uri="{FF2B5EF4-FFF2-40B4-BE49-F238E27FC236}">
                <a16:creationId xmlns:a16="http://schemas.microsoft.com/office/drawing/2014/main" xmlns="" id="{00000000-0008-0000-0600-000096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51" name="Straight Connector 150" hidden="1">
            <a:extLst>
              <a:ext uri="{FF2B5EF4-FFF2-40B4-BE49-F238E27FC236}">
                <a16:creationId xmlns:a16="http://schemas.microsoft.com/office/drawing/2014/main" xmlns="" id="{00000000-0008-0000-0600-000097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2" name="Straight Connector 151" hidden="1">
            <a:extLst>
              <a:ext uri="{FF2B5EF4-FFF2-40B4-BE49-F238E27FC236}">
                <a16:creationId xmlns:a16="http://schemas.microsoft.com/office/drawing/2014/main" xmlns="" id="{00000000-0008-0000-0600-000098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3" name="Rectangle 152" hidden="1">
            <a:extLst>
              <a:ext uri="{FF2B5EF4-FFF2-40B4-BE49-F238E27FC236}">
                <a16:creationId xmlns:a16="http://schemas.microsoft.com/office/drawing/2014/main" xmlns="" id="{00000000-0008-0000-0600-000099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_1_Add" textlink="">
        <xdr:nvSpPr>
          <xdr:cNvPr id="154" name="Plus Sign 153" hidden="1">
            <a:extLst>
              <a:ext uri="{FF2B5EF4-FFF2-40B4-BE49-F238E27FC236}">
                <a16:creationId xmlns:a16="http://schemas.microsoft.com/office/drawing/2014/main" xmlns="" id="{00000000-0008-0000-0600-00009A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_1_Remove" textlink="">
        <xdr:nvSpPr>
          <xdr:cNvPr id="155" name="Minus Sign 154" hidden="1">
            <a:extLst>
              <a:ext uri="{FF2B5EF4-FFF2-40B4-BE49-F238E27FC236}">
                <a16:creationId xmlns:a16="http://schemas.microsoft.com/office/drawing/2014/main" xmlns="" id="{00000000-0008-0000-0600-00009B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54</xdr:row>
      <xdr:rowOff>66251</xdr:rowOff>
    </xdr:from>
    <xdr:to>
      <xdr:col>0</xdr:col>
      <xdr:colOff>837372</xdr:colOff>
      <xdr:row>65</xdr:row>
      <xdr:rowOff>146374</xdr:rowOff>
    </xdr:to>
    <xdr:grpSp>
      <xdr:nvGrpSpPr>
        <xdr:cNvPr id="156" name="AddRemoveBTN_PersonalInfoQ9_1" hidden="1">
          <a:extLst>
            <a:ext uri="{FF2B5EF4-FFF2-40B4-BE49-F238E27FC236}">
              <a16:creationId xmlns:a16="http://schemas.microsoft.com/office/drawing/2014/main" xmlns="" id="{00000000-0008-0000-0600-00009C000000}"/>
            </a:ext>
          </a:extLst>
        </xdr:cNvPr>
        <xdr:cNvGrpSpPr/>
      </xdr:nvGrpSpPr>
      <xdr:grpSpPr>
        <a:xfrm>
          <a:off x="250047" y="9039225"/>
          <a:ext cx="587325" cy="715969"/>
          <a:chOff x="3783440" y="44020817"/>
          <a:chExt cx="583515" cy="690735"/>
        </a:xfrm>
      </xdr:grpSpPr>
      <xdr:sp macro="" textlink="">
        <xdr:nvSpPr>
          <xdr:cNvPr id="157" name="Rounded Rectangle 19" hidden="1">
            <a:extLst>
              <a:ext uri="{FF2B5EF4-FFF2-40B4-BE49-F238E27FC236}">
                <a16:creationId xmlns:a16="http://schemas.microsoft.com/office/drawing/2014/main" xmlns="" id="{00000000-0008-0000-0600-00009D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58" name="Straight Connector 157" hidden="1">
            <a:extLst>
              <a:ext uri="{FF2B5EF4-FFF2-40B4-BE49-F238E27FC236}">
                <a16:creationId xmlns:a16="http://schemas.microsoft.com/office/drawing/2014/main" xmlns="" id="{00000000-0008-0000-0600-00009E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9" name="Straight Connector 158" hidden="1">
            <a:extLst>
              <a:ext uri="{FF2B5EF4-FFF2-40B4-BE49-F238E27FC236}">
                <a16:creationId xmlns:a16="http://schemas.microsoft.com/office/drawing/2014/main" xmlns="" id="{00000000-0008-0000-0600-00009F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60" name="Rectangle 159" hidden="1">
            <a:extLst>
              <a:ext uri="{FF2B5EF4-FFF2-40B4-BE49-F238E27FC236}">
                <a16:creationId xmlns:a16="http://schemas.microsoft.com/office/drawing/2014/main" xmlns="" id="{00000000-0008-0000-0600-0000A0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9_1_Add" textlink="">
        <xdr:nvSpPr>
          <xdr:cNvPr id="161" name="Plus Sign 160" hidden="1">
            <a:extLst>
              <a:ext uri="{FF2B5EF4-FFF2-40B4-BE49-F238E27FC236}">
                <a16:creationId xmlns:a16="http://schemas.microsoft.com/office/drawing/2014/main" xmlns="" id="{00000000-0008-0000-0600-0000A1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9_1_Remove" textlink="">
        <xdr:nvSpPr>
          <xdr:cNvPr id="162" name="Minus Sign 161" hidden="1">
            <a:extLst>
              <a:ext uri="{FF2B5EF4-FFF2-40B4-BE49-F238E27FC236}">
                <a16:creationId xmlns:a16="http://schemas.microsoft.com/office/drawing/2014/main" xmlns="" id="{00000000-0008-0000-0600-0000A2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254570</xdr:colOff>
      <xdr:row>63</xdr:row>
      <xdr:rowOff>0</xdr:rowOff>
    </xdr:from>
    <xdr:to>
      <xdr:col>0</xdr:col>
      <xdr:colOff>838085</xdr:colOff>
      <xdr:row>66</xdr:row>
      <xdr:rowOff>77448</xdr:rowOff>
    </xdr:to>
    <xdr:grpSp>
      <xdr:nvGrpSpPr>
        <xdr:cNvPr id="184" name="AddRemoveBTN_PersonalInfoQ13_2" hidden="1">
          <a:extLst>
            <a:ext uri="{FF2B5EF4-FFF2-40B4-BE49-F238E27FC236}">
              <a16:creationId xmlns:a16="http://schemas.microsoft.com/office/drawing/2014/main" xmlns="" id="{00000000-0008-0000-0600-0000B8000000}"/>
            </a:ext>
          </a:extLst>
        </xdr:cNvPr>
        <xdr:cNvGrpSpPr/>
      </xdr:nvGrpSpPr>
      <xdr:grpSpPr>
        <a:xfrm>
          <a:off x="250760" y="9153525"/>
          <a:ext cx="587325" cy="763248"/>
          <a:chOff x="3783440" y="44020817"/>
          <a:chExt cx="583515" cy="690735"/>
        </a:xfrm>
      </xdr:grpSpPr>
      <xdr:sp macro="" textlink="">
        <xdr:nvSpPr>
          <xdr:cNvPr id="185" name="Rounded Rectangle 19" hidden="1">
            <a:extLst>
              <a:ext uri="{FF2B5EF4-FFF2-40B4-BE49-F238E27FC236}">
                <a16:creationId xmlns:a16="http://schemas.microsoft.com/office/drawing/2014/main" xmlns="" id="{00000000-0008-0000-0600-0000B9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6" name="Straight Connector 185" hidden="1">
            <a:extLst>
              <a:ext uri="{FF2B5EF4-FFF2-40B4-BE49-F238E27FC236}">
                <a16:creationId xmlns:a16="http://schemas.microsoft.com/office/drawing/2014/main" xmlns="" id="{00000000-0008-0000-0600-0000BA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7" name="Straight Connector 186" hidden="1">
            <a:extLst>
              <a:ext uri="{FF2B5EF4-FFF2-40B4-BE49-F238E27FC236}">
                <a16:creationId xmlns:a16="http://schemas.microsoft.com/office/drawing/2014/main" xmlns="" id="{00000000-0008-0000-0600-0000BB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88" name="Rectangle 187" hidden="1">
            <a:extLst>
              <a:ext uri="{FF2B5EF4-FFF2-40B4-BE49-F238E27FC236}">
                <a16:creationId xmlns:a16="http://schemas.microsoft.com/office/drawing/2014/main" xmlns="" id="{00000000-0008-0000-0600-0000BC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2_Add" textlink="">
        <xdr:nvSpPr>
          <xdr:cNvPr id="189" name="Plus Sign 188" hidden="1">
            <a:extLst>
              <a:ext uri="{FF2B5EF4-FFF2-40B4-BE49-F238E27FC236}">
                <a16:creationId xmlns:a16="http://schemas.microsoft.com/office/drawing/2014/main" xmlns="" id="{00000000-0008-0000-0600-0000BD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2_Remove" textlink="">
        <xdr:nvSpPr>
          <xdr:cNvPr id="190" name="Minus Sign 189" hidden="1">
            <a:extLst>
              <a:ext uri="{FF2B5EF4-FFF2-40B4-BE49-F238E27FC236}">
                <a16:creationId xmlns:a16="http://schemas.microsoft.com/office/drawing/2014/main" xmlns="" id="{00000000-0008-0000-0600-0000BE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63</xdr:row>
      <xdr:rowOff>57150</xdr:rowOff>
    </xdr:from>
    <xdr:to>
      <xdr:col>0</xdr:col>
      <xdr:colOff>837371</xdr:colOff>
      <xdr:row>66</xdr:row>
      <xdr:rowOff>97396</xdr:rowOff>
    </xdr:to>
    <xdr:grpSp>
      <xdr:nvGrpSpPr>
        <xdr:cNvPr id="261" name="AddRemoveBTN_PersonalInfoQ10">
          <a:extLst>
            <a:ext uri="{FF2B5EF4-FFF2-40B4-BE49-F238E27FC236}">
              <a16:creationId xmlns:a16="http://schemas.microsoft.com/office/drawing/2014/main" xmlns="" id="{00000000-0008-0000-0600-000005010000}"/>
            </a:ext>
          </a:extLst>
        </xdr:cNvPr>
        <xdr:cNvGrpSpPr/>
      </xdr:nvGrpSpPr>
      <xdr:grpSpPr>
        <a:xfrm>
          <a:off x="250046" y="9206865"/>
          <a:ext cx="587325" cy="726046"/>
          <a:chOff x="3783440" y="44020817"/>
          <a:chExt cx="583515" cy="690735"/>
        </a:xfrm>
      </xdr:grpSpPr>
      <xdr:sp macro="" textlink="">
        <xdr:nvSpPr>
          <xdr:cNvPr id="262" name="Rounded Rectangle 19">
            <a:extLst>
              <a:ext uri="{FF2B5EF4-FFF2-40B4-BE49-F238E27FC236}">
                <a16:creationId xmlns:a16="http://schemas.microsoft.com/office/drawing/2014/main" xmlns="" id="{00000000-0008-0000-0600-00000601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3" name="Straight Connector 262">
            <a:extLst>
              <a:ext uri="{FF2B5EF4-FFF2-40B4-BE49-F238E27FC236}">
                <a16:creationId xmlns:a16="http://schemas.microsoft.com/office/drawing/2014/main" xmlns="" id="{00000000-0008-0000-0600-00000701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4" name="Straight Connector 263">
            <a:extLst>
              <a:ext uri="{FF2B5EF4-FFF2-40B4-BE49-F238E27FC236}">
                <a16:creationId xmlns:a16="http://schemas.microsoft.com/office/drawing/2014/main" xmlns="" id="{00000000-0008-0000-0600-00000801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65" name="Rectangle 264">
            <a:extLst>
              <a:ext uri="{FF2B5EF4-FFF2-40B4-BE49-F238E27FC236}">
                <a16:creationId xmlns:a16="http://schemas.microsoft.com/office/drawing/2014/main" xmlns="" id="{00000000-0008-0000-0600-00000901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0_Add" textlink="">
        <xdr:nvSpPr>
          <xdr:cNvPr id="266" name="Plus Sign 265">
            <a:extLst>
              <a:ext uri="{FF2B5EF4-FFF2-40B4-BE49-F238E27FC236}">
                <a16:creationId xmlns:a16="http://schemas.microsoft.com/office/drawing/2014/main" xmlns="" id="{00000000-0008-0000-0600-00000A01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0_Remove" textlink="">
        <xdr:nvSpPr>
          <xdr:cNvPr id="267" name="Minus Sign 266">
            <a:extLst>
              <a:ext uri="{FF2B5EF4-FFF2-40B4-BE49-F238E27FC236}">
                <a16:creationId xmlns:a16="http://schemas.microsoft.com/office/drawing/2014/main" xmlns="" id="{00000000-0008-0000-0600-00000B01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5</xdr:col>
      <xdr:colOff>1200785</xdr:colOff>
      <xdr:row>0</xdr:row>
      <xdr:rowOff>135145</xdr:rowOff>
    </xdr:from>
    <xdr:to>
      <xdr:col>11</xdr:col>
      <xdr:colOff>571500</xdr:colOff>
      <xdr:row>11</xdr:row>
      <xdr:rowOff>98604</xdr:rowOff>
    </xdr:to>
    <xdr:grpSp>
      <xdr:nvGrpSpPr>
        <xdr:cNvPr id="7" name="NaviExpanded">
          <a:extLst>
            <a:ext uri="{FF2B5EF4-FFF2-40B4-BE49-F238E27FC236}">
              <a16:creationId xmlns:a16="http://schemas.microsoft.com/office/drawing/2014/main" xmlns="" id="{00000000-0008-0000-0600-000007000000}"/>
            </a:ext>
          </a:extLst>
        </xdr:cNvPr>
        <xdr:cNvGrpSpPr/>
      </xdr:nvGrpSpPr>
      <xdr:grpSpPr>
        <a:xfrm>
          <a:off x="2568575" y="131335"/>
          <a:ext cx="11166475" cy="2373284"/>
          <a:chOff x="2552700" y="128795"/>
          <a:chExt cx="10819329" cy="2363489"/>
        </a:xfrm>
      </xdr:grpSpPr>
      <xdr:grpSp>
        <xdr:nvGrpSpPr>
          <xdr:cNvPr id="6" name="Group 5">
            <a:extLst>
              <a:ext uri="{FF2B5EF4-FFF2-40B4-BE49-F238E27FC236}">
                <a16:creationId xmlns:a16="http://schemas.microsoft.com/office/drawing/2014/main" xmlns="" id="{00000000-0008-0000-0600-000006000000}"/>
              </a:ext>
            </a:extLst>
          </xdr:cNvPr>
          <xdr:cNvGrpSpPr/>
        </xdr:nvGrpSpPr>
        <xdr:grpSpPr>
          <a:xfrm>
            <a:off x="2552700" y="128795"/>
            <a:ext cx="10819329" cy="2197726"/>
            <a:chOff x="2552700" y="128795"/>
            <a:chExt cx="10819329" cy="2197725"/>
          </a:xfrm>
        </xdr:grpSpPr>
        <xdr:grpSp>
          <xdr:nvGrpSpPr>
            <xdr:cNvPr id="136" name="Group 135">
              <a:extLst>
                <a:ext uri="{FF2B5EF4-FFF2-40B4-BE49-F238E27FC236}">
                  <a16:creationId xmlns:a16="http://schemas.microsoft.com/office/drawing/2014/main" xmlns="" id="{00000000-0008-0000-0600-000088000000}"/>
                </a:ext>
              </a:extLst>
            </xdr:cNvPr>
            <xdr:cNvGrpSpPr/>
          </xdr:nvGrpSpPr>
          <xdr:grpSpPr>
            <a:xfrm>
              <a:off x="2552700" y="128795"/>
              <a:ext cx="9342839" cy="1850333"/>
              <a:chOff x="1969962" y="2725807"/>
              <a:chExt cx="9342839" cy="1850333"/>
            </a:xfrm>
          </xdr:grpSpPr>
          <xdr:grpSp>
            <xdr:nvGrpSpPr>
              <xdr:cNvPr id="137" name="Group 136">
                <a:extLst>
                  <a:ext uri="{FF2B5EF4-FFF2-40B4-BE49-F238E27FC236}">
                    <a16:creationId xmlns:a16="http://schemas.microsoft.com/office/drawing/2014/main" xmlns="" id="{00000000-0008-0000-0600-000089000000}"/>
                  </a:ext>
                </a:extLst>
              </xdr:cNvPr>
              <xdr:cNvGrpSpPr/>
            </xdr:nvGrpSpPr>
            <xdr:grpSpPr>
              <a:xfrm>
                <a:off x="1972089" y="2730362"/>
                <a:ext cx="3076575" cy="904874"/>
                <a:chOff x="3657600" y="3676650"/>
                <a:chExt cx="3076575" cy="904874"/>
              </a:xfrm>
            </xdr:grpSpPr>
            <xdr:sp macro="[0]!GoToPersonalInfo" textlink="">
              <xdr:nvSpPr>
                <xdr:cNvPr id="217" name="Rectangle: Rounded Corners 216">
                  <a:extLst>
                    <a:ext uri="{FF2B5EF4-FFF2-40B4-BE49-F238E27FC236}">
                      <a16:creationId xmlns:a16="http://schemas.microsoft.com/office/drawing/2014/main" xmlns="" id="{00000000-0008-0000-0600-0000D9000000}"/>
                    </a:ext>
                  </a:extLst>
                </xdr:cNvPr>
                <xdr:cNvSpPr/>
              </xdr:nvSpPr>
              <xdr:spPr>
                <a:xfrm>
                  <a:off x="3657600" y="3676650"/>
                  <a:ext cx="3076575" cy="89535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1. ԿԵՆՍԱԳՐԱԿԱՆ ՏՎՅԱԼՆԵՐ</a:t>
                  </a:r>
                  <a:endParaRPr lang="en-US" sz="1050" i="1">
                    <a:solidFill>
                      <a:schemeClr val="tx1"/>
                    </a:solidFill>
                  </a:endParaRPr>
                </a:p>
              </xdr:txBody>
            </xdr:sp>
            <xdr:graphicFrame macro="">
              <xdr:nvGraphicFramePr>
                <xdr:cNvPr id="216" name="Chart 215">
                  <a:extLst>
                    <a:ext uri="{FF2B5EF4-FFF2-40B4-BE49-F238E27FC236}">
                      <a16:creationId xmlns:a16="http://schemas.microsoft.com/office/drawing/2014/main" xmlns="" id="{00000000-0008-0000-0600-0000D8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1"/>
                </a:graphicData>
              </a:graphic>
            </xdr:graphicFrame>
          </xdr:grpSp>
          <xdr:grpSp>
            <xdr:nvGrpSpPr>
              <xdr:cNvPr id="138" name="Group 137">
                <a:extLst>
                  <a:ext uri="{FF2B5EF4-FFF2-40B4-BE49-F238E27FC236}">
                    <a16:creationId xmlns:a16="http://schemas.microsoft.com/office/drawing/2014/main" xmlns="" id="{00000000-0008-0000-0600-00008A000000}"/>
                  </a:ext>
                </a:extLst>
              </xdr:cNvPr>
              <xdr:cNvGrpSpPr/>
            </xdr:nvGrpSpPr>
            <xdr:grpSpPr>
              <a:xfrm>
                <a:off x="5096289" y="2731604"/>
                <a:ext cx="3076575" cy="904874"/>
                <a:chOff x="3657600" y="3676650"/>
                <a:chExt cx="3076575" cy="904874"/>
              </a:xfrm>
            </xdr:grpSpPr>
            <xdr:sp macro="[0]!GoToEducWork" textlink="">
              <xdr:nvSpPr>
                <xdr:cNvPr id="215" name="Rectangle: Rounded Corners 214">
                  <a:extLst>
                    <a:ext uri="{FF2B5EF4-FFF2-40B4-BE49-F238E27FC236}">
                      <a16:creationId xmlns:a16="http://schemas.microsoft.com/office/drawing/2014/main" xmlns="" id="{00000000-0008-0000-0600-0000D7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2. ԿՐԹՈՒԹՅԱՆ, ԱՇԽԱՏԱՆՔԱՅԻՆ ՓՈՐՁԻ ՎԵՐԱԲԵՐՅԱԼ ՏԵՂԵԿՈՒԹՅՈՒՆՆԵՐ</a:t>
                  </a:r>
                  <a:endParaRPr lang="en-US" sz="1050" i="1">
                    <a:solidFill>
                      <a:schemeClr val="tx1"/>
                    </a:solidFill>
                  </a:endParaRPr>
                </a:p>
              </xdr:txBody>
            </xdr:sp>
            <xdr:graphicFrame macro="">
              <xdr:nvGraphicFramePr>
                <xdr:cNvPr id="214" name="Chart 213">
                  <a:extLst>
                    <a:ext uri="{FF2B5EF4-FFF2-40B4-BE49-F238E27FC236}">
                      <a16:creationId xmlns:a16="http://schemas.microsoft.com/office/drawing/2014/main" xmlns="" id="{00000000-0008-0000-0600-0000D6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2"/>
                </a:graphicData>
              </a:graphic>
            </xdr:graphicFrame>
          </xdr:grpSp>
          <xdr:grpSp>
            <xdr:nvGrpSpPr>
              <xdr:cNvPr id="139" name="Group 138">
                <a:extLst>
                  <a:ext uri="{FF2B5EF4-FFF2-40B4-BE49-F238E27FC236}">
                    <a16:creationId xmlns:a16="http://schemas.microsoft.com/office/drawing/2014/main" xmlns="" id="{00000000-0008-0000-0600-00008B000000}"/>
                  </a:ext>
                </a:extLst>
              </xdr:cNvPr>
              <xdr:cNvGrpSpPr/>
            </xdr:nvGrpSpPr>
            <xdr:grpSpPr>
              <a:xfrm>
                <a:off x="5091261" y="3665881"/>
                <a:ext cx="3076575" cy="904874"/>
                <a:chOff x="3657600" y="3676650"/>
                <a:chExt cx="3076575" cy="904874"/>
              </a:xfrm>
            </xdr:grpSpPr>
            <xdr:sp macro="[0]!GoToCriminalRelation" textlink="">
              <xdr:nvSpPr>
                <xdr:cNvPr id="213" name="Rectangle: Rounded Corners 212">
                  <a:extLst>
                    <a:ext uri="{FF2B5EF4-FFF2-40B4-BE49-F238E27FC236}">
                      <a16:creationId xmlns:a16="http://schemas.microsoft.com/office/drawing/2014/main" xmlns="" id="{00000000-0008-0000-0600-0000D5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5. ՔՐԵԱԿԱՆ ԵՆԹԱՄՇԱԿՈՒՅԹԻՆ ՀԱՐԵԼՈՒ ՀՆԱՐԱՎՈՐՈՒԹՅԱՆ ՎԵՐԱԲԵՐՅԱԼ ՏԵՂԵԿՈՒԹՅՈՒՆՆԵՐ</a:t>
                  </a:r>
                  <a:endParaRPr lang="en-US" sz="1050" i="1">
                    <a:solidFill>
                      <a:schemeClr val="tx1"/>
                    </a:solidFill>
                  </a:endParaRPr>
                </a:p>
              </xdr:txBody>
            </xdr:sp>
            <xdr:graphicFrame macro="">
              <xdr:nvGraphicFramePr>
                <xdr:cNvPr id="212" name="Chart 211">
                  <a:extLst>
                    <a:ext uri="{FF2B5EF4-FFF2-40B4-BE49-F238E27FC236}">
                      <a16:creationId xmlns:a16="http://schemas.microsoft.com/office/drawing/2014/main" xmlns="" id="{00000000-0008-0000-0600-0000D4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3"/>
                </a:graphicData>
              </a:graphic>
            </xdr:graphicFrame>
          </xdr:grpSp>
          <xdr:grpSp>
            <xdr:nvGrpSpPr>
              <xdr:cNvPr id="140" name="Group 139">
                <a:extLst>
                  <a:ext uri="{FF2B5EF4-FFF2-40B4-BE49-F238E27FC236}">
                    <a16:creationId xmlns:a16="http://schemas.microsoft.com/office/drawing/2014/main" xmlns="" id="{00000000-0008-0000-0600-00008C000000}"/>
                  </a:ext>
                </a:extLst>
              </xdr:cNvPr>
              <xdr:cNvGrpSpPr/>
            </xdr:nvGrpSpPr>
            <xdr:grpSpPr>
              <a:xfrm>
                <a:off x="1969962" y="3671266"/>
                <a:ext cx="3076575" cy="904874"/>
                <a:chOff x="3657600" y="3676650"/>
                <a:chExt cx="3076575" cy="904874"/>
              </a:xfrm>
            </xdr:grpSpPr>
            <xdr:sp macro="[0]!GoToCharges" textlink="">
              <xdr:nvSpPr>
                <xdr:cNvPr id="148" name="Rectangle: Rounded Corners 147">
                  <a:extLst>
                    <a:ext uri="{FF2B5EF4-FFF2-40B4-BE49-F238E27FC236}">
                      <a16:creationId xmlns:a16="http://schemas.microsoft.com/office/drawing/2014/main" xmlns="" id="{00000000-0008-0000-0600-000094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4. ՔՐԵԱԿԱՆ, ՎԱՐՉԱԿԱՆ ԿԱՄ ԿԱՐԳԱՊԱՀԱԿԱՆ ՊԱՏԱՍԽԱՆԱՏՎՈՒԹՅԱՆ ԵՆԹԱՐԿՎԱԾ ԼԻՆԵԼՈՒ ՎԵՐԱԲԵՐՅԱԼ ՏԵՂԵԿԱՏՎՈՒԹՅՈՒՆ</a:t>
                  </a:r>
                  <a:endParaRPr lang="en-US" sz="1050" i="1">
                    <a:solidFill>
                      <a:schemeClr val="tx1"/>
                    </a:solidFill>
                  </a:endParaRPr>
                </a:p>
              </xdr:txBody>
            </xdr:sp>
            <xdr:graphicFrame macro="">
              <xdr:nvGraphicFramePr>
                <xdr:cNvPr id="147" name="Chart 146">
                  <a:extLst>
                    <a:ext uri="{FF2B5EF4-FFF2-40B4-BE49-F238E27FC236}">
                      <a16:creationId xmlns:a16="http://schemas.microsoft.com/office/drawing/2014/main" xmlns="" id="{00000000-0008-0000-0600-000093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4"/>
                </a:graphicData>
              </a:graphic>
            </xdr:graphicFrame>
          </xdr:grpSp>
          <xdr:grpSp>
            <xdr:nvGrpSpPr>
              <xdr:cNvPr id="141" name="Group 140">
                <a:extLst>
                  <a:ext uri="{FF2B5EF4-FFF2-40B4-BE49-F238E27FC236}">
                    <a16:creationId xmlns:a16="http://schemas.microsoft.com/office/drawing/2014/main" xmlns="" id="{00000000-0008-0000-0600-00008D000000}"/>
                  </a:ext>
                </a:extLst>
              </xdr:cNvPr>
              <xdr:cNvGrpSpPr/>
            </xdr:nvGrpSpPr>
            <xdr:grpSpPr>
              <a:xfrm>
                <a:off x="8219660" y="2725807"/>
                <a:ext cx="3093141" cy="914399"/>
                <a:chOff x="3657600" y="3667125"/>
                <a:chExt cx="3076575" cy="914399"/>
              </a:xfrm>
            </xdr:grpSpPr>
            <xdr:sp macro="[0]!GoToRelation" textlink="">
              <xdr:nvSpPr>
                <xdr:cNvPr id="146" name="Rectangle: Rounded Corners 145">
                  <a:extLst>
                    <a:ext uri="{FF2B5EF4-FFF2-40B4-BE49-F238E27FC236}">
                      <a16:creationId xmlns:a16="http://schemas.microsoft.com/office/drawing/2014/main" xmlns="" id="{00000000-0008-0000-0600-000092000000}"/>
                    </a:ext>
                  </a:extLst>
                </xdr:cNvPr>
                <xdr:cNvSpPr/>
              </xdr:nvSpPr>
              <xdr:spPr>
                <a:xfrm>
                  <a:off x="3657600" y="3667125"/>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3. ՇԱՀԵՐԻ ՎԵՐԱԲԵՐՅԱԼ ՏԵՂԵԿՈՒԹՅՈՒՆՆԵՐ</a:t>
                  </a:r>
                  <a:endParaRPr lang="en-US" sz="1050" i="1">
                    <a:solidFill>
                      <a:schemeClr val="tx1"/>
                    </a:solidFill>
                  </a:endParaRPr>
                </a:p>
              </xdr:txBody>
            </xdr:sp>
            <xdr:graphicFrame macro="">
              <xdr:nvGraphicFramePr>
                <xdr:cNvPr id="145" name="Chart 144">
                  <a:extLst>
                    <a:ext uri="{FF2B5EF4-FFF2-40B4-BE49-F238E27FC236}">
                      <a16:creationId xmlns:a16="http://schemas.microsoft.com/office/drawing/2014/main" xmlns="" id="{00000000-0008-0000-0600-000091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5"/>
                </a:graphicData>
              </a:graphic>
            </xdr:graphicFrame>
          </xdr:grpSp>
          <xdr:grpSp>
            <xdr:nvGrpSpPr>
              <xdr:cNvPr id="142" name="Group 141">
                <a:extLst>
                  <a:ext uri="{FF2B5EF4-FFF2-40B4-BE49-F238E27FC236}">
                    <a16:creationId xmlns:a16="http://schemas.microsoft.com/office/drawing/2014/main" xmlns="" id="{00000000-0008-0000-0600-00008E000000}"/>
                  </a:ext>
                </a:extLst>
              </xdr:cNvPr>
              <xdr:cNvGrpSpPr/>
            </xdr:nvGrpSpPr>
            <xdr:grpSpPr>
              <a:xfrm>
                <a:off x="8214720" y="3662527"/>
                <a:ext cx="3093554" cy="904874"/>
                <a:chOff x="3657600" y="3676650"/>
                <a:chExt cx="3076575" cy="904874"/>
              </a:xfrm>
            </xdr:grpSpPr>
            <xdr:graphicFrame macro="">
              <xdr:nvGraphicFramePr>
                <xdr:cNvPr id="143" name="Chart 142">
                  <a:extLst>
                    <a:ext uri="{FF2B5EF4-FFF2-40B4-BE49-F238E27FC236}">
                      <a16:creationId xmlns:a16="http://schemas.microsoft.com/office/drawing/2014/main" xmlns="" id="{00000000-0008-0000-0600-00008F00000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6"/>
                </a:graphicData>
              </a:graphic>
            </xdr:graphicFrame>
            <xdr:sp macro="[0]!GoToProperty" textlink="">
              <xdr:nvSpPr>
                <xdr:cNvPr id="144" name="Rectangle: Rounded Corners 143">
                  <a:extLst>
                    <a:ext uri="{FF2B5EF4-FFF2-40B4-BE49-F238E27FC236}">
                      <a16:creationId xmlns:a16="http://schemas.microsoft.com/office/drawing/2014/main" xmlns="" id="{00000000-0008-0000-0600-00009000000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6. ԳՈՒՅՔԱՅԻՆ ԴՐՈՒԹՅԱՆ ՎԵՐԱԲԵՐՅԱԼ ԱՄՓՈՓ ՏԵՂԵԿՈՒԹՅՈՒՆՆԵՐ</a:t>
                  </a:r>
                  <a:endParaRPr lang="en-US" sz="1050" i="1">
                    <a:solidFill>
                      <a:schemeClr val="tx1"/>
                    </a:solidFill>
                  </a:endParaRPr>
                </a:p>
              </xdr:txBody>
            </xdr:sp>
          </xdr:grpSp>
        </xdr:grpSp>
        <xdr:grpSp>
          <xdr:nvGrpSpPr>
            <xdr:cNvPr id="4" name="Group 3">
              <a:extLst>
                <a:ext uri="{FF2B5EF4-FFF2-40B4-BE49-F238E27FC236}">
                  <a16:creationId xmlns:a16="http://schemas.microsoft.com/office/drawing/2014/main" xmlns="" id="{00000000-0008-0000-0600-000004000000}"/>
                </a:ext>
              </a:extLst>
            </xdr:cNvPr>
            <xdr:cNvGrpSpPr/>
          </xdr:nvGrpSpPr>
          <xdr:grpSpPr>
            <a:xfrm>
              <a:off x="12106275" y="962026"/>
              <a:ext cx="1265754" cy="1364494"/>
              <a:chOff x="13782675" y="2286001"/>
              <a:chExt cx="1265754" cy="1364494"/>
            </a:xfrm>
          </xdr:grpSpPr>
          <xdr:pic>
            <xdr:nvPicPr>
              <xdr:cNvPr id="3" name="Picture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125572" y="2840478"/>
                <a:ext cx="575404" cy="644665"/>
              </a:xfrm>
              <a:prstGeom prst="rect">
                <a:avLst/>
              </a:prstGeom>
            </xdr:spPr>
          </xdr:pic>
          <xdr:sp macro="[0]!ExtractPDF" textlink="">
            <xdr:nvSpPr>
              <xdr:cNvPr id="268" name="Rectangle: Rounded Corners 267">
                <a:extLst>
                  <a:ext uri="{FF2B5EF4-FFF2-40B4-BE49-F238E27FC236}">
                    <a16:creationId xmlns:a16="http://schemas.microsoft.com/office/drawing/2014/main" xmlns="" id="{00000000-0008-0000-0600-00000C010000}"/>
                  </a:ext>
                </a:extLst>
              </xdr:cNvPr>
              <xdr:cNvSpPr/>
            </xdr:nvSpPr>
            <xdr:spPr>
              <a:xfrm>
                <a:off x="13782675" y="2286001"/>
                <a:ext cx="1265754" cy="136449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hy-AM" sz="1050" i="1">
                    <a:solidFill>
                      <a:schemeClr val="tx1"/>
                    </a:solidFill>
                  </a:rPr>
                  <a:t>Արտահանել հարցաթերթիկը</a:t>
                </a:r>
                <a:endParaRPr lang="en-US" sz="1050" i="1">
                  <a:solidFill>
                    <a:schemeClr val="tx1"/>
                  </a:solidFill>
                </a:endParaRPr>
              </a:p>
            </xdr:txBody>
          </xdr:sp>
        </xdr:grpSp>
      </xdr:grpSp>
      <xdr:grpSp>
        <xdr:nvGrpSpPr>
          <xdr:cNvPr id="275" name="Group 274">
            <a:extLst>
              <a:ext uri="{FF2B5EF4-FFF2-40B4-BE49-F238E27FC236}">
                <a16:creationId xmlns:a16="http://schemas.microsoft.com/office/drawing/2014/main" xmlns="" id="{00000000-0008-0000-0600-000013010000}"/>
              </a:ext>
            </a:extLst>
          </xdr:cNvPr>
          <xdr:cNvGrpSpPr/>
        </xdr:nvGrpSpPr>
        <xdr:grpSpPr>
          <a:xfrm>
            <a:off x="2552702" y="2028825"/>
            <a:ext cx="9334499" cy="463459"/>
            <a:chOff x="2337610" y="1980195"/>
            <a:chExt cx="9355520" cy="463459"/>
          </a:xfrm>
        </xdr:grpSpPr>
        <xdr:graphicFrame macro="">
          <xdr:nvGraphicFramePr>
            <xdr:cNvPr id="276" name="Chart 275">
              <a:extLst>
                <a:ext uri="{FF2B5EF4-FFF2-40B4-BE49-F238E27FC236}">
                  <a16:creationId xmlns:a16="http://schemas.microsoft.com/office/drawing/2014/main" xmlns="" id="{00000000-0008-0000-0600-000014010000}"/>
                </a:ext>
              </a:extLst>
            </xdr:cNvPr>
            <xdr:cNvGraphicFramePr>
              <a:graphicFrameLocks/>
            </xdr:cNvGraphicFramePr>
          </xdr:nvGraphicFramePr>
          <xdr:xfrm>
            <a:off x="4449654" y="2020408"/>
            <a:ext cx="6109136" cy="371475"/>
          </xdr:xfrm>
          <a:graphic>
            <a:graphicData uri="http://schemas.openxmlformats.org/drawingml/2006/chart">
              <c:chart xmlns:c="http://schemas.openxmlformats.org/drawingml/2006/chart" xmlns:r="http://schemas.openxmlformats.org/officeDocument/2006/relationships" r:id="rId8"/>
            </a:graphicData>
          </a:graphic>
        </xdr:graphicFrame>
        <xdr:sp macro="[0]!GoToChecking" textlink="">
          <xdr:nvSpPr>
            <xdr:cNvPr id="277" name="Rectangle 276">
              <a:extLst>
                <a:ext uri="{FF2B5EF4-FFF2-40B4-BE49-F238E27FC236}">
                  <a16:creationId xmlns:a16="http://schemas.microsoft.com/office/drawing/2014/main" xmlns="" id="{00000000-0008-0000-0600-000015010000}"/>
                </a:ext>
              </a:extLst>
            </xdr:cNvPr>
            <xdr:cNvSpPr/>
          </xdr:nvSpPr>
          <xdr:spPr>
            <a:xfrm>
              <a:off x="10359862" y="2002923"/>
              <a:ext cx="1267911" cy="436786"/>
            </a:xfrm>
            <a:prstGeom prst="rect">
              <a:avLst/>
            </a:prstGeom>
            <a:noFill/>
          </xdr:spPr>
          <xdr:txBody>
            <a:bodyPr wrap="none" lIns="91440" tIns="45720" rIns="91440" bIns="45720">
              <a:spAutoFit/>
            </a:bodyPr>
            <a:lstStyle/>
            <a:p>
              <a:pPr algn="ctr"/>
              <a:r>
                <a:rPr lang="hy-AM" sz="1100" b="0" cap="none" spc="0">
                  <a:ln w="0"/>
                  <a:solidFill>
                    <a:schemeClr val="tx1"/>
                  </a:solidFill>
                  <a:effectLst>
                    <a:outerShdw blurRad="38100" dist="19050" dir="2700000" algn="tl" rotWithShape="0">
                      <a:schemeClr val="dk1">
                        <a:alpha val="40000"/>
                      </a:schemeClr>
                    </a:outerShdw>
                  </a:effectLst>
                </a:rPr>
                <a:t>Մանրամասն </a:t>
              </a:r>
            </a:p>
            <a:p>
              <a:pPr algn="ctr"/>
              <a:r>
                <a:rPr lang="hy-AM" sz="1100" b="0" cap="none" spc="0">
                  <a:ln w="0"/>
                  <a:solidFill>
                    <a:schemeClr val="tx1"/>
                  </a:solidFill>
                  <a:effectLst>
                    <a:outerShdw blurRad="38100" dist="19050" dir="2700000" algn="tl" rotWithShape="0">
                      <a:schemeClr val="dk1">
                        <a:alpha val="40000"/>
                      </a:schemeClr>
                    </a:outerShdw>
                  </a:effectLst>
                </a:rPr>
                <a:t>հաշվետվություն</a:t>
              </a:r>
              <a:endParaRPr lang="en-US" sz="1100" b="0" cap="none" spc="0">
                <a:ln w="0"/>
                <a:solidFill>
                  <a:schemeClr val="tx1"/>
                </a:solidFill>
                <a:effectLst>
                  <a:outerShdw blurRad="38100" dist="19050" dir="2700000" algn="tl" rotWithShape="0">
                    <a:schemeClr val="dk1">
                      <a:alpha val="40000"/>
                    </a:schemeClr>
                  </a:outerShdw>
                </a:effectLst>
              </a:endParaRPr>
            </a:p>
          </xdr:txBody>
        </xdr:sp>
        <xdr:grpSp>
          <xdr:nvGrpSpPr>
            <xdr:cNvPr id="278" name="Group 277">
              <a:extLst>
                <a:ext uri="{FF2B5EF4-FFF2-40B4-BE49-F238E27FC236}">
                  <a16:creationId xmlns:a16="http://schemas.microsoft.com/office/drawing/2014/main" xmlns="" id="{00000000-0008-0000-0600-000016010000}"/>
                </a:ext>
              </a:extLst>
            </xdr:cNvPr>
            <xdr:cNvGrpSpPr/>
          </xdr:nvGrpSpPr>
          <xdr:grpSpPr>
            <a:xfrm>
              <a:off x="2337610" y="1980195"/>
              <a:ext cx="9355520" cy="463459"/>
              <a:chOff x="2330807" y="1980506"/>
              <a:chExt cx="9319631" cy="495994"/>
            </a:xfrm>
          </xdr:grpSpPr>
          <xdr:sp macro="" textlink="">
            <xdr:nvSpPr>
              <xdr:cNvPr id="279" name="Rectangle: Rounded Corners 278">
                <a:extLst>
                  <a:ext uri="{FF2B5EF4-FFF2-40B4-BE49-F238E27FC236}">
                    <a16:creationId xmlns:a16="http://schemas.microsoft.com/office/drawing/2014/main" xmlns="" id="{00000000-0008-0000-0600-000017010000}"/>
                  </a:ext>
                </a:extLst>
              </xdr:cNvPr>
              <xdr:cNvSpPr/>
            </xdr:nvSpPr>
            <xdr:spPr>
              <a:xfrm>
                <a:off x="2330807" y="1981199"/>
                <a:ext cx="9319631" cy="49530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hy-AM" sz="1050" i="1">
                    <a:solidFill>
                      <a:schemeClr val="tx1"/>
                    </a:solidFill>
                  </a:rPr>
                  <a:t>Ընդհանուր</a:t>
                </a:r>
                <a:r>
                  <a:rPr lang="hy-AM" sz="1050" i="1" baseline="0">
                    <a:solidFill>
                      <a:schemeClr val="tx1"/>
                    </a:solidFill>
                  </a:rPr>
                  <a:t> լրացվածության աստիճան</a:t>
                </a:r>
              </a:p>
            </xdr:txBody>
          </xdr:sp>
          <xdr:cxnSp macro="">
            <xdr:nvCxnSpPr>
              <xdr:cNvPr id="280" name="Straight Connector 279">
                <a:extLst>
                  <a:ext uri="{FF2B5EF4-FFF2-40B4-BE49-F238E27FC236}">
                    <a16:creationId xmlns:a16="http://schemas.microsoft.com/office/drawing/2014/main" xmlns="" id="{00000000-0008-0000-0600-000018010000}"/>
                  </a:ext>
                </a:extLst>
              </xdr:cNvPr>
              <xdr:cNvCxnSpPr/>
            </xdr:nvCxnSpPr>
            <xdr:spPr>
              <a:xfrm flipH="1">
                <a:off x="10347404" y="1980506"/>
                <a:ext cx="595" cy="495994"/>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editAs="absolute">
    <xdr:from>
      <xdr:col>6</xdr:col>
      <xdr:colOff>591820</xdr:colOff>
      <xdr:row>1</xdr:row>
      <xdr:rowOff>172085</xdr:rowOff>
    </xdr:from>
    <xdr:to>
      <xdr:col>9</xdr:col>
      <xdr:colOff>1162049</xdr:colOff>
      <xdr:row>3</xdr:row>
      <xdr:rowOff>59690</xdr:rowOff>
    </xdr:to>
    <xdr:grpSp>
      <xdr:nvGrpSpPr>
        <xdr:cNvPr id="289" name="NaviCollapsed" hidden="1">
          <a:extLst>
            <a:ext uri="{FF2B5EF4-FFF2-40B4-BE49-F238E27FC236}">
              <a16:creationId xmlns:a16="http://schemas.microsoft.com/office/drawing/2014/main" xmlns="" id="{00000000-0008-0000-0600-000021010000}"/>
            </a:ext>
          </a:extLst>
        </xdr:cNvPr>
        <xdr:cNvGrpSpPr/>
      </xdr:nvGrpSpPr>
      <xdr:grpSpPr>
        <a:xfrm>
          <a:off x="4940935" y="387350"/>
          <a:ext cx="5864224" cy="325755"/>
          <a:chOff x="2486026" y="1114425"/>
          <a:chExt cx="5848349" cy="342900"/>
        </a:xfrm>
      </xdr:grpSpPr>
      <xdr:sp macro="[0]!GoToPersonalInfo" textlink="">
        <xdr:nvSpPr>
          <xdr:cNvPr id="290" name="Rectangle: Rounded Corners 289" hidden="1">
            <a:extLst>
              <a:ext uri="{FF2B5EF4-FFF2-40B4-BE49-F238E27FC236}">
                <a16:creationId xmlns:a16="http://schemas.microsoft.com/office/drawing/2014/main" xmlns="" id="{00000000-0008-0000-0600-000022010000}"/>
              </a:ext>
            </a:extLst>
          </xdr:cNvPr>
          <xdr:cNvSpPr/>
        </xdr:nvSpPr>
        <xdr:spPr>
          <a:xfrm>
            <a:off x="2486026" y="1114425"/>
            <a:ext cx="685800" cy="34290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1.</a:t>
            </a:r>
          </a:p>
        </xdr:txBody>
      </xdr:sp>
      <xdr:sp macro="[0]!GoToEducWork" textlink="">
        <xdr:nvSpPr>
          <xdr:cNvPr id="291" name="Rectangle: Rounded Corners 290" hidden="1">
            <a:extLst>
              <a:ext uri="{FF2B5EF4-FFF2-40B4-BE49-F238E27FC236}">
                <a16:creationId xmlns:a16="http://schemas.microsoft.com/office/drawing/2014/main" xmlns="" id="{00000000-0008-0000-0600-000023010000}"/>
              </a:ext>
            </a:extLst>
          </xdr:cNvPr>
          <xdr:cNvSpPr/>
        </xdr:nvSpPr>
        <xdr:spPr>
          <a:xfrm>
            <a:off x="32194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2.</a:t>
            </a:r>
          </a:p>
        </xdr:txBody>
      </xdr:sp>
      <xdr:sp macro="[0]!GoToRelation" textlink="">
        <xdr:nvSpPr>
          <xdr:cNvPr id="292" name="Rectangle: Rounded Corners 291" hidden="1">
            <a:extLst>
              <a:ext uri="{FF2B5EF4-FFF2-40B4-BE49-F238E27FC236}">
                <a16:creationId xmlns:a16="http://schemas.microsoft.com/office/drawing/2014/main" xmlns="" id="{00000000-0008-0000-0600-000024010000}"/>
              </a:ext>
            </a:extLst>
          </xdr:cNvPr>
          <xdr:cNvSpPr/>
        </xdr:nvSpPr>
        <xdr:spPr>
          <a:xfrm>
            <a:off x="395287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3.</a:t>
            </a:r>
          </a:p>
        </xdr:txBody>
      </xdr:sp>
      <xdr:sp macro="[0]!GoToCharges" textlink="">
        <xdr:nvSpPr>
          <xdr:cNvPr id="293" name="Rectangle: Rounded Corners 292" hidden="1">
            <a:extLst>
              <a:ext uri="{FF2B5EF4-FFF2-40B4-BE49-F238E27FC236}">
                <a16:creationId xmlns:a16="http://schemas.microsoft.com/office/drawing/2014/main" xmlns="" id="{00000000-0008-0000-0600-000025010000}"/>
              </a:ext>
            </a:extLst>
          </xdr:cNvPr>
          <xdr:cNvSpPr/>
        </xdr:nvSpPr>
        <xdr:spPr>
          <a:xfrm>
            <a:off x="468630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4.</a:t>
            </a:r>
          </a:p>
        </xdr:txBody>
      </xdr:sp>
      <xdr:sp macro="[0]!GoToCriminalRelation" textlink="">
        <xdr:nvSpPr>
          <xdr:cNvPr id="294" name="Rectangle: Rounded Corners 293" hidden="1">
            <a:extLst>
              <a:ext uri="{FF2B5EF4-FFF2-40B4-BE49-F238E27FC236}">
                <a16:creationId xmlns:a16="http://schemas.microsoft.com/office/drawing/2014/main" xmlns="" id="{00000000-0008-0000-0600-000026010000}"/>
              </a:ext>
            </a:extLst>
          </xdr:cNvPr>
          <xdr:cNvSpPr/>
        </xdr:nvSpPr>
        <xdr:spPr>
          <a:xfrm>
            <a:off x="54197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5.</a:t>
            </a:r>
          </a:p>
        </xdr:txBody>
      </xdr:sp>
      <xdr:sp macro="[0]!GoToProperty" textlink="">
        <xdr:nvSpPr>
          <xdr:cNvPr id="295" name="Rectangle: Rounded Corners 294" hidden="1">
            <a:extLst>
              <a:ext uri="{FF2B5EF4-FFF2-40B4-BE49-F238E27FC236}">
                <a16:creationId xmlns:a16="http://schemas.microsoft.com/office/drawing/2014/main" xmlns="" id="{00000000-0008-0000-0600-000027010000}"/>
              </a:ext>
            </a:extLst>
          </xdr:cNvPr>
          <xdr:cNvSpPr/>
        </xdr:nvSpPr>
        <xdr:spPr>
          <a:xfrm>
            <a:off x="61531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6.</a:t>
            </a:r>
          </a:p>
        </xdr:txBody>
      </xdr:sp>
      <xdr:sp macro="[0]!ExtractPDF" textlink="">
        <xdr:nvSpPr>
          <xdr:cNvPr id="296" name="Rectangle: Rounded Corners 295" hidden="1">
            <a:extLst>
              <a:ext uri="{FF2B5EF4-FFF2-40B4-BE49-F238E27FC236}">
                <a16:creationId xmlns:a16="http://schemas.microsoft.com/office/drawing/2014/main" xmlns="" id="{00000000-0008-0000-0600-000028010000}"/>
              </a:ext>
            </a:extLst>
          </xdr:cNvPr>
          <xdr:cNvSpPr/>
        </xdr:nvSpPr>
        <xdr:spPr>
          <a:xfrm>
            <a:off x="7315201" y="1114425"/>
            <a:ext cx="1019174"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Արտահանել</a:t>
            </a:r>
            <a:endParaRPr lang="en-US" sz="1400" b="1">
              <a:solidFill>
                <a:schemeClr val="tx1"/>
              </a:solidFill>
            </a:endParaRPr>
          </a:p>
        </xdr:txBody>
      </xdr:sp>
    </xdr:grpSp>
    <xdr:clientData/>
  </xdr:twoCellAnchor>
  <xdr:twoCellAnchor editAs="absolute">
    <xdr:from>
      <xdr:col>10</xdr:col>
      <xdr:colOff>1428114</xdr:colOff>
      <xdr:row>1</xdr:row>
      <xdr:rowOff>91440</xdr:rowOff>
    </xdr:from>
    <xdr:to>
      <xdr:col>12</xdr:col>
      <xdr:colOff>307974</xdr:colOff>
      <xdr:row>4</xdr:row>
      <xdr:rowOff>17144</xdr:rowOff>
    </xdr:to>
    <xdr:sp macro="[0]!Collapse_Expand_Menu" textlink="">
      <xdr:nvSpPr>
        <xdr:cNvPr id="297" name="Rectangle: Rounded Corners 296">
          <a:extLst>
            <a:ext uri="{FF2B5EF4-FFF2-40B4-BE49-F238E27FC236}">
              <a16:creationId xmlns:a16="http://schemas.microsoft.com/office/drawing/2014/main" xmlns="" id="{00000000-0008-0000-0600-000029010000}"/>
            </a:ext>
          </a:extLst>
        </xdr:cNvPr>
        <xdr:cNvSpPr/>
      </xdr:nvSpPr>
      <xdr:spPr>
        <a:xfrm>
          <a:off x="13083539" y="298450"/>
          <a:ext cx="1280160" cy="520699"/>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Ընդլայնել/</a:t>
          </a:r>
          <a:endParaRPr lang="en-US" sz="1100" b="1" i="1">
            <a:solidFill>
              <a:schemeClr val="tx1"/>
            </a:solidFill>
            <a:effectLst/>
            <a:latin typeface="+mn-lt"/>
            <a:ea typeface="+mn-ea"/>
            <a:cs typeface="+mn-cs"/>
          </a:endParaRPr>
        </a:p>
        <a:p>
          <a:pPr algn="ctr"/>
          <a:r>
            <a:rPr lang="hy-AM" sz="1100" b="1" i="1">
              <a:solidFill>
                <a:schemeClr val="tx1"/>
              </a:solidFill>
              <a:effectLst/>
              <a:latin typeface="+mn-lt"/>
              <a:ea typeface="+mn-ea"/>
              <a:cs typeface="+mn-cs"/>
            </a:rPr>
            <a:t>Փակել</a:t>
          </a:r>
          <a:r>
            <a:rPr lang="en-US" sz="1100" b="1" i="1">
              <a:solidFill>
                <a:schemeClr val="tx1"/>
              </a:solidFill>
              <a:effectLst/>
              <a:latin typeface="+mn-lt"/>
              <a:ea typeface="+mn-ea"/>
              <a:cs typeface="+mn-cs"/>
            </a:rPr>
            <a:t> </a:t>
          </a:r>
          <a:r>
            <a:rPr lang="hy-AM" sz="1100" b="1" i="1" baseline="0">
              <a:solidFill>
                <a:schemeClr val="tx1"/>
              </a:solidFill>
              <a:effectLst/>
              <a:latin typeface="+mn-lt"/>
              <a:ea typeface="+mn-ea"/>
              <a:cs typeface="+mn-cs"/>
            </a:rPr>
            <a:t>մենյուն</a:t>
          </a:r>
          <a:endParaRPr lang="en-US" sz="1400" b="1">
            <a:solidFill>
              <a:schemeClr val="tx1"/>
            </a:solidFill>
          </a:endParaRPr>
        </a:p>
      </xdr:txBody>
    </xdr:sp>
    <xdr:clientData/>
  </xdr:twoCellAnchor>
  <xdr:twoCellAnchor editAs="absolute">
    <xdr:from>
      <xdr:col>10</xdr:col>
      <xdr:colOff>858520</xdr:colOff>
      <xdr:row>1</xdr:row>
      <xdr:rowOff>38100</xdr:rowOff>
    </xdr:from>
    <xdr:to>
      <xdr:col>10</xdr:col>
      <xdr:colOff>1388110</xdr:colOff>
      <xdr:row>3</xdr:row>
      <xdr:rowOff>190500</xdr:rowOff>
    </xdr:to>
    <xdr:pic macro="[0]!GoToMain">
      <xdr:nvPicPr>
        <xdr:cNvPr id="2" name="Picture 1">
          <a:extLst>
            <a:ext uri="{FF2B5EF4-FFF2-40B4-BE49-F238E27FC236}">
              <a16:creationId xmlns:a16="http://schemas.microsoft.com/office/drawing/2014/main" xmlns="" id="{00000000-0008-0000-0600-00000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2260580" y="259080"/>
          <a:ext cx="594360" cy="594360"/>
        </a:xfrm>
        <a:prstGeom prst="rect">
          <a:avLst/>
        </a:prstGeom>
      </xdr:spPr>
    </xdr:pic>
    <xdr:clientData/>
  </xdr:twoCellAnchor>
  <xdr:twoCellAnchor editAs="oneCell">
    <xdr:from>
      <xdr:col>0</xdr:col>
      <xdr:colOff>247650</xdr:colOff>
      <xdr:row>1</xdr:row>
      <xdr:rowOff>85725</xdr:rowOff>
    </xdr:from>
    <xdr:to>
      <xdr:col>5</xdr:col>
      <xdr:colOff>1009069</xdr:colOff>
      <xdr:row>4</xdr:row>
      <xdr:rowOff>60252</xdr:rowOff>
    </xdr:to>
    <xdr:pic>
      <xdr:nvPicPr>
        <xdr:cNvPr id="8" name="Picture 7">
          <a:extLst>
            <a:ext uri="{FF2B5EF4-FFF2-40B4-BE49-F238E27FC236}">
              <a16:creationId xmlns:a16="http://schemas.microsoft.com/office/drawing/2014/main" xmlns="" id="{12653C09-32EA-F996-52C8-6D2923F91F17}"/>
            </a:ext>
          </a:extLst>
        </xdr:cNvPr>
        <xdr:cNvPicPr>
          <a:picLocks noChangeAspect="1"/>
        </xdr:cNvPicPr>
      </xdr:nvPicPr>
      <xdr:blipFill>
        <a:blip xmlns:r="http://schemas.openxmlformats.org/officeDocument/2006/relationships" r:embed="rId10"/>
        <a:stretch>
          <a:fillRect/>
        </a:stretch>
      </xdr:blipFill>
      <xdr:spPr>
        <a:xfrm>
          <a:off x="247650" y="304800"/>
          <a:ext cx="2091109" cy="627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253852</xdr:colOff>
      <xdr:row>12</xdr:row>
      <xdr:rowOff>0</xdr:rowOff>
    </xdr:from>
    <xdr:to>
      <xdr:col>0</xdr:col>
      <xdr:colOff>837367</xdr:colOff>
      <xdr:row>13</xdr:row>
      <xdr:rowOff>484084</xdr:rowOff>
    </xdr:to>
    <xdr:grpSp>
      <xdr:nvGrpSpPr>
        <xdr:cNvPr id="2" name="AddRemoveBTN_PersonalInfoQ2_1" hidden="1">
          <a:extLst>
            <a:ext uri="{FF2B5EF4-FFF2-40B4-BE49-F238E27FC236}">
              <a16:creationId xmlns:a16="http://schemas.microsoft.com/office/drawing/2014/main" xmlns="" id="{00000000-0008-0000-0700-000002000000}"/>
            </a:ext>
          </a:extLst>
        </xdr:cNvPr>
        <xdr:cNvGrpSpPr/>
      </xdr:nvGrpSpPr>
      <xdr:grpSpPr>
        <a:xfrm>
          <a:off x="250042" y="2628900"/>
          <a:ext cx="587325" cy="701254"/>
          <a:chOff x="3783440" y="44020817"/>
          <a:chExt cx="583515" cy="690735"/>
        </a:xfrm>
      </xdr:grpSpPr>
      <xdr:sp macro="" textlink="">
        <xdr:nvSpPr>
          <xdr:cNvPr id="3" name="Rounded Rectangle 19" hidden="1">
            <a:extLst>
              <a:ext uri="{FF2B5EF4-FFF2-40B4-BE49-F238E27FC236}">
                <a16:creationId xmlns:a16="http://schemas.microsoft.com/office/drawing/2014/main" xmlns="" id="{00000000-0008-0000-0700-000003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hidden="1">
            <a:extLst>
              <a:ext uri="{FF2B5EF4-FFF2-40B4-BE49-F238E27FC236}">
                <a16:creationId xmlns:a16="http://schemas.microsoft.com/office/drawing/2014/main" xmlns="" id="{00000000-0008-0000-0700-000004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hidden="1">
            <a:extLst>
              <a:ext uri="{FF2B5EF4-FFF2-40B4-BE49-F238E27FC236}">
                <a16:creationId xmlns:a16="http://schemas.microsoft.com/office/drawing/2014/main" xmlns="" id="{00000000-0008-0000-0700-000005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Rectangle 5" hidden="1">
            <a:extLst>
              <a:ext uri="{FF2B5EF4-FFF2-40B4-BE49-F238E27FC236}">
                <a16:creationId xmlns:a16="http://schemas.microsoft.com/office/drawing/2014/main" xmlns="" id="{00000000-0008-0000-0700-000006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_1_Add" textlink="">
        <xdr:nvSpPr>
          <xdr:cNvPr id="7" name="Plus Sign 153" hidden="1">
            <a:extLst>
              <a:ext uri="{FF2B5EF4-FFF2-40B4-BE49-F238E27FC236}">
                <a16:creationId xmlns:a16="http://schemas.microsoft.com/office/drawing/2014/main" xmlns="" id="{00000000-0008-0000-0700-000007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_1_Remove" textlink="">
        <xdr:nvSpPr>
          <xdr:cNvPr id="8" name="Minus Sign 154" hidden="1">
            <a:extLst>
              <a:ext uri="{FF2B5EF4-FFF2-40B4-BE49-F238E27FC236}">
                <a16:creationId xmlns:a16="http://schemas.microsoft.com/office/drawing/2014/main" xmlns="" id="{00000000-0008-0000-0700-000008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13</xdr:row>
      <xdr:rowOff>488639</xdr:rowOff>
    </xdr:to>
    <xdr:grpSp>
      <xdr:nvGrpSpPr>
        <xdr:cNvPr id="9" name="AddRemoveBTN_PersonalInfoQ9_1" hidden="1">
          <a:extLst>
            <a:ext uri="{FF2B5EF4-FFF2-40B4-BE49-F238E27FC236}">
              <a16:creationId xmlns:a16="http://schemas.microsoft.com/office/drawing/2014/main" xmlns="" id="{00000000-0008-0000-0700-000009000000}"/>
            </a:ext>
          </a:extLst>
        </xdr:cNvPr>
        <xdr:cNvGrpSpPr/>
      </xdr:nvGrpSpPr>
      <xdr:grpSpPr>
        <a:xfrm>
          <a:off x="250047" y="2628900"/>
          <a:ext cx="587325" cy="705809"/>
          <a:chOff x="3783440" y="44020817"/>
          <a:chExt cx="583515" cy="690735"/>
        </a:xfrm>
      </xdr:grpSpPr>
      <xdr:sp macro="" textlink="">
        <xdr:nvSpPr>
          <xdr:cNvPr id="10" name="Rounded Rectangle 19" hidden="1">
            <a:extLst>
              <a:ext uri="{FF2B5EF4-FFF2-40B4-BE49-F238E27FC236}">
                <a16:creationId xmlns:a16="http://schemas.microsoft.com/office/drawing/2014/main" xmlns="" id="{00000000-0008-0000-0700-00000A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 name="Straight Connector 10" hidden="1">
            <a:extLst>
              <a:ext uri="{FF2B5EF4-FFF2-40B4-BE49-F238E27FC236}">
                <a16:creationId xmlns:a16="http://schemas.microsoft.com/office/drawing/2014/main" xmlns="" id="{00000000-0008-0000-0700-00000B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hidden="1">
            <a:extLst>
              <a:ext uri="{FF2B5EF4-FFF2-40B4-BE49-F238E27FC236}">
                <a16:creationId xmlns:a16="http://schemas.microsoft.com/office/drawing/2014/main" xmlns="" id="{00000000-0008-0000-0700-00000C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 name="Rectangle 12" hidden="1">
            <a:extLst>
              <a:ext uri="{FF2B5EF4-FFF2-40B4-BE49-F238E27FC236}">
                <a16:creationId xmlns:a16="http://schemas.microsoft.com/office/drawing/2014/main" xmlns="" id="{00000000-0008-0000-0700-00000D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9_1_Add" textlink="">
        <xdr:nvSpPr>
          <xdr:cNvPr id="14" name="Plus Sign 160" hidden="1">
            <a:extLst>
              <a:ext uri="{FF2B5EF4-FFF2-40B4-BE49-F238E27FC236}">
                <a16:creationId xmlns:a16="http://schemas.microsoft.com/office/drawing/2014/main" xmlns="" id="{00000000-0008-0000-0700-00000E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9_1_Remove" textlink="">
        <xdr:nvSpPr>
          <xdr:cNvPr id="15" name="Minus Sign 161" hidden="1">
            <a:extLst>
              <a:ext uri="{FF2B5EF4-FFF2-40B4-BE49-F238E27FC236}">
                <a16:creationId xmlns:a16="http://schemas.microsoft.com/office/drawing/2014/main" xmlns="" id="{00000000-0008-0000-0700-00000F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13</xdr:row>
      <xdr:rowOff>498330</xdr:rowOff>
    </xdr:to>
    <xdr:grpSp>
      <xdr:nvGrpSpPr>
        <xdr:cNvPr id="16" name="AddRemoveBTN_PersonalInfoQ11_1" hidden="1">
          <a:extLst>
            <a:ext uri="{FF2B5EF4-FFF2-40B4-BE49-F238E27FC236}">
              <a16:creationId xmlns:a16="http://schemas.microsoft.com/office/drawing/2014/main" xmlns="" id="{00000000-0008-0000-0700-000010000000}"/>
            </a:ext>
          </a:extLst>
        </xdr:cNvPr>
        <xdr:cNvGrpSpPr/>
      </xdr:nvGrpSpPr>
      <xdr:grpSpPr>
        <a:xfrm>
          <a:off x="250045" y="2628900"/>
          <a:ext cx="587325" cy="717405"/>
          <a:chOff x="3783440" y="44020817"/>
          <a:chExt cx="583515" cy="690735"/>
        </a:xfrm>
      </xdr:grpSpPr>
      <xdr:sp macro="" textlink="">
        <xdr:nvSpPr>
          <xdr:cNvPr id="17" name="Rounded Rectangle 19" hidden="1">
            <a:extLst>
              <a:ext uri="{FF2B5EF4-FFF2-40B4-BE49-F238E27FC236}">
                <a16:creationId xmlns:a16="http://schemas.microsoft.com/office/drawing/2014/main" xmlns="" id="{00000000-0008-0000-0700-000011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 name="Straight Connector 17" hidden="1">
            <a:extLst>
              <a:ext uri="{FF2B5EF4-FFF2-40B4-BE49-F238E27FC236}">
                <a16:creationId xmlns:a16="http://schemas.microsoft.com/office/drawing/2014/main" xmlns="" id="{00000000-0008-0000-0700-000012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Straight Connector 18" hidden="1">
            <a:extLst>
              <a:ext uri="{FF2B5EF4-FFF2-40B4-BE49-F238E27FC236}">
                <a16:creationId xmlns:a16="http://schemas.microsoft.com/office/drawing/2014/main" xmlns="" id="{00000000-0008-0000-0700-000013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 name="Rectangle 19" hidden="1">
            <a:extLst>
              <a:ext uri="{FF2B5EF4-FFF2-40B4-BE49-F238E27FC236}">
                <a16:creationId xmlns:a16="http://schemas.microsoft.com/office/drawing/2014/main" xmlns="" id="{00000000-0008-0000-0700-000014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1_1_Add" textlink="">
        <xdr:nvSpPr>
          <xdr:cNvPr id="21" name="Plus Sign 167" hidden="1">
            <a:extLst>
              <a:ext uri="{FF2B5EF4-FFF2-40B4-BE49-F238E27FC236}">
                <a16:creationId xmlns:a16="http://schemas.microsoft.com/office/drawing/2014/main" xmlns="" id="{00000000-0008-0000-0700-000015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1_1_Remove" textlink="">
        <xdr:nvSpPr>
          <xdr:cNvPr id="22" name="Minus Sign 168" hidden="1">
            <a:extLst>
              <a:ext uri="{FF2B5EF4-FFF2-40B4-BE49-F238E27FC236}">
                <a16:creationId xmlns:a16="http://schemas.microsoft.com/office/drawing/2014/main" xmlns="" id="{00000000-0008-0000-0700-000016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253852</xdr:colOff>
      <xdr:row>12</xdr:row>
      <xdr:rowOff>0</xdr:rowOff>
    </xdr:from>
    <xdr:to>
      <xdr:col>0</xdr:col>
      <xdr:colOff>837367</xdr:colOff>
      <xdr:row>13</xdr:row>
      <xdr:rowOff>475222</xdr:rowOff>
    </xdr:to>
    <xdr:grpSp>
      <xdr:nvGrpSpPr>
        <xdr:cNvPr id="23" name="AddRemoveBTN_PersonalInfoQ12_1" hidden="1">
          <a:extLst>
            <a:ext uri="{FF2B5EF4-FFF2-40B4-BE49-F238E27FC236}">
              <a16:creationId xmlns:a16="http://schemas.microsoft.com/office/drawing/2014/main" xmlns="" id="{00000000-0008-0000-0700-000017000000}"/>
            </a:ext>
          </a:extLst>
        </xdr:cNvPr>
        <xdr:cNvGrpSpPr/>
      </xdr:nvGrpSpPr>
      <xdr:grpSpPr>
        <a:xfrm>
          <a:off x="250042" y="2628900"/>
          <a:ext cx="587325" cy="698107"/>
          <a:chOff x="3783440" y="44020817"/>
          <a:chExt cx="583515" cy="690735"/>
        </a:xfrm>
      </xdr:grpSpPr>
      <xdr:sp macro="" textlink="">
        <xdr:nvSpPr>
          <xdr:cNvPr id="24" name="Rounded Rectangle 19" hidden="1">
            <a:extLst>
              <a:ext uri="{FF2B5EF4-FFF2-40B4-BE49-F238E27FC236}">
                <a16:creationId xmlns:a16="http://schemas.microsoft.com/office/drawing/2014/main" xmlns="" id="{00000000-0008-0000-0700-000018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Connector 24" hidden="1">
            <a:extLst>
              <a:ext uri="{FF2B5EF4-FFF2-40B4-BE49-F238E27FC236}">
                <a16:creationId xmlns:a16="http://schemas.microsoft.com/office/drawing/2014/main" xmlns="" id="{00000000-0008-0000-0700-000019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hidden="1">
            <a:extLst>
              <a:ext uri="{FF2B5EF4-FFF2-40B4-BE49-F238E27FC236}">
                <a16:creationId xmlns:a16="http://schemas.microsoft.com/office/drawing/2014/main" xmlns="" id="{00000000-0008-0000-0700-00001A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 name="Rectangle 26" hidden="1">
            <a:extLst>
              <a:ext uri="{FF2B5EF4-FFF2-40B4-BE49-F238E27FC236}">
                <a16:creationId xmlns:a16="http://schemas.microsoft.com/office/drawing/2014/main" xmlns="" id="{00000000-0008-0000-0700-00001B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2_1_Add" textlink="">
        <xdr:nvSpPr>
          <xdr:cNvPr id="28" name="Plus Sign 174" hidden="1">
            <a:extLst>
              <a:ext uri="{FF2B5EF4-FFF2-40B4-BE49-F238E27FC236}">
                <a16:creationId xmlns:a16="http://schemas.microsoft.com/office/drawing/2014/main" xmlns="" id="{00000000-0008-0000-0700-00001C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2_1_Remove" textlink="">
        <xdr:nvSpPr>
          <xdr:cNvPr id="29" name="Minus Sign 175" hidden="1">
            <a:extLst>
              <a:ext uri="{FF2B5EF4-FFF2-40B4-BE49-F238E27FC236}">
                <a16:creationId xmlns:a16="http://schemas.microsoft.com/office/drawing/2014/main" xmlns="" id="{00000000-0008-0000-0700-00001D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836713</xdr:colOff>
      <xdr:row>13</xdr:row>
      <xdr:rowOff>485532</xdr:rowOff>
    </xdr:to>
    <xdr:grpSp>
      <xdr:nvGrpSpPr>
        <xdr:cNvPr id="30" name="AddRemoveBTN_PersonalInfoQ13_1" hidden="1">
          <a:extLst>
            <a:ext uri="{FF2B5EF4-FFF2-40B4-BE49-F238E27FC236}">
              <a16:creationId xmlns:a16="http://schemas.microsoft.com/office/drawing/2014/main" xmlns="" id="{00000000-0008-0000-0700-00001E000000}"/>
            </a:ext>
          </a:extLst>
        </xdr:cNvPr>
        <xdr:cNvGrpSpPr/>
      </xdr:nvGrpSpPr>
      <xdr:grpSpPr>
        <a:xfrm>
          <a:off x="250045" y="2628900"/>
          <a:ext cx="586668" cy="702702"/>
          <a:chOff x="3783440" y="44020817"/>
          <a:chExt cx="583515" cy="690735"/>
        </a:xfrm>
      </xdr:grpSpPr>
      <xdr:sp macro="" textlink="">
        <xdr:nvSpPr>
          <xdr:cNvPr id="31" name="Rounded Rectangle 19" hidden="1">
            <a:extLst>
              <a:ext uri="{FF2B5EF4-FFF2-40B4-BE49-F238E27FC236}">
                <a16:creationId xmlns:a16="http://schemas.microsoft.com/office/drawing/2014/main" xmlns="" id="{00000000-0008-0000-0700-00001F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 name="Straight Connector 31" hidden="1">
            <a:extLst>
              <a:ext uri="{FF2B5EF4-FFF2-40B4-BE49-F238E27FC236}">
                <a16:creationId xmlns:a16="http://schemas.microsoft.com/office/drawing/2014/main" xmlns="" id="{00000000-0008-0000-0700-000020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hidden="1">
            <a:extLst>
              <a:ext uri="{FF2B5EF4-FFF2-40B4-BE49-F238E27FC236}">
                <a16:creationId xmlns:a16="http://schemas.microsoft.com/office/drawing/2014/main" xmlns="" id="{00000000-0008-0000-0700-000021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 name="Rectangle 33" hidden="1">
            <a:extLst>
              <a:ext uri="{FF2B5EF4-FFF2-40B4-BE49-F238E27FC236}">
                <a16:creationId xmlns:a16="http://schemas.microsoft.com/office/drawing/2014/main" xmlns="" id="{00000000-0008-0000-0700-000022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1_Add" textlink="">
        <xdr:nvSpPr>
          <xdr:cNvPr id="35" name="Plus Sign 181" hidden="1">
            <a:extLst>
              <a:ext uri="{FF2B5EF4-FFF2-40B4-BE49-F238E27FC236}">
                <a16:creationId xmlns:a16="http://schemas.microsoft.com/office/drawing/2014/main" xmlns="" id="{00000000-0008-0000-0700-000023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1_Remove" textlink="">
        <xdr:nvSpPr>
          <xdr:cNvPr id="36" name="Minus Sign 182" hidden="1">
            <a:extLst>
              <a:ext uri="{FF2B5EF4-FFF2-40B4-BE49-F238E27FC236}">
                <a16:creationId xmlns:a16="http://schemas.microsoft.com/office/drawing/2014/main" xmlns="" id="{00000000-0008-0000-0700-000024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254570</xdr:colOff>
      <xdr:row>12</xdr:row>
      <xdr:rowOff>0</xdr:rowOff>
    </xdr:from>
    <xdr:to>
      <xdr:col>0</xdr:col>
      <xdr:colOff>838085</xdr:colOff>
      <xdr:row>13</xdr:row>
      <xdr:rowOff>485118</xdr:rowOff>
    </xdr:to>
    <xdr:grpSp>
      <xdr:nvGrpSpPr>
        <xdr:cNvPr id="37" name="AddRemoveBTN_PersonalInfoQ13_2" hidden="1">
          <a:extLst>
            <a:ext uri="{FF2B5EF4-FFF2-40B4-BE49-F238E27FC236}">
              <a16:creationId xmlns:a16="http://schemas.microsoft.com/office/drawing/2014/main" xmlns="" id="{00000000-0008-0000-0700-000025000000}"/>
            </a:ext>
          </a:extLst>
        </xdr:cNvPr>
        <xdr:cNvGrpSpPr/>
      </xdr:nvGrpSpPr>
      <xdr:grpSpPr>
        <a:xfrm>
          <a:off x="250760" y="2628900"/>
          <a:ext cx="587325" cy="702288"/>
          <a:chOff x="3783440" y="44020817"/>
          <a:chExt cx="583515" cy="690735"/>
        </a:xfrm>
      </xdr:grpSpPr>
      <xdr:sp macro="" textlink="">
        <xdr:nvSpPr>
          <xdr:cNvPr id="38" name="Rounded Rectangle 19" hidden="1">
            <a:extLst>
              <a:ext uri="{FF2B5EF4-FFF2-40B4-BE49-F238E27FC236}">
                <a16:creationId xmlns:a16="http://schemas.microsoft.com/office/drawing/2014/main" xmlns="" id="{00000000-0008-0000-0700-000026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9" name="Straight Connector 38" hidden="1">
            <a:extLst>
              <a:ext uri="{FF2B5EF4-FFF2-40B4-BE49-F238E27FC236}">
                <a16:creationId xmlns:a16="http://schemas.microsoft.com/office/drawing/2014/main" xmlns="" id="{00000000-0008-0000-0700-000027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hidden="1">
            <a:extLst>
              <a:ext uri="{FF2B5EF4-FFF2-40B4-BE49-F238E27FC236}">
                <a16:creationId xmlns:a16="http://schemas.microsoft.com/office/drawing/2014/main" xmlns="" id="{00000000-0008-0000-0700-000028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 name="Rectangle 40" hidden="1">
            <a:extLst>
              <a:ext uri="{FF2B5EF4-FFF2-40B4-BE49-F238E27FC236}">
                <a16:creationId xmlns:a16="http://schemas.microsoft.com/office/drawing/2014/main" xmlns="" id="{00000000-0008-0000-0700-000029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2_Add" textlink="">
        <xdr:nvSpPr>
          <xdr:cNvPr id="42" name="Plus Sign 188" hidden="1">
            <a:extLst>
              <a:ext uri="{FF2B5EF4-FFF2-40B4-BE49-F238E27FC236}">
                <a16:creationId xmlns:a16="http://schemas.microsoft.com/office/drawing/2014/main" xmlns="" id="{00000000-0008-0000-0700-00002A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2_Remove" textlink="">
        <xdr:nvSpPr>
          <xdr:cNvPr id="43" name="Minus Sign 189" hidden="1">
            <a:extLst>
              <a:ext uri="{FF2B5EF4-FFF2-40B4-BE49-F238E27FC236}">
                <a16:creationId xmlns:a16="http://schemas.microsoft.com/office/drawing/2014/main" xmlns="" id="{00000000-0008-0000-0700-00002B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13</xdr:row>
      <xdr:rowOff>467767</xdr:rowOff>
    </xdr:to>
    <xdr:grpSp>
      <xdr:nvGrpSpPr>
        <xdr:cNvPr id="44" name="AddRemoveBTN_PersonalInfoQ14_1" hidden="1">
          <a:extLst>
            <a:ext uri="{FF2B5EF4-FFF2-40B4-BE49-F238E27FC236}">
              <a16:creationId xmlns:a16="http://schemas.microsoft.com/office/drawing/2014/main" xmlns="" id="{00000000-0008-0000-0700-00002C000000}"/>
            </a:ext>
          </a:extLst>
        </xdr:cNvPr>
        <xdr:cNvGrpSpPr/>
      </xdr:nvGrpSpPr>
      <xdr:grpSpPr>
        <a:xfrm>
          <a:off x="250046" y="2628900"/>
          <a:ext cx="587325" cy="688747"/>
          <a:chOff x="3783440" y="44020817"/>
          <a:chExt cx="583515" cy="690735"/>
        </a:xfrm>
      </xdr:grpSpPr>
      <xdr:sp macro="" textlink="">
        <xdr:nvSpPr>
          <xdr:cNvPr id="45" name="Rounded Rectangle 19" hidden="1">
            <a:extLst>
              <a:ext uri="{FF2B5EF4-FFF2-40B4-BE49-F238E27FC236}">
                <a16:creationId xmlns:a16="http://schemas.microsoft.com/office/drawing/2014/main" xmlns="" id="{00000000-0008-0000-0700-00002D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hidden="1">
            <a:extLst>
              <a:ext uri="{FF2B5EF4-FFF2-40B4-BE49-F238E27FC236}">
                <a16:creationId xmlns:a16="http://schemas.microsoft.com/office/drawing/2014/main" xmlns="" id="{00000000-0008-0000-0700-00002E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hidden="1">
            <a:extLst>
              <a:ext uri="{FF2B5EF4-FFF2-40B4-BE49-F238E27FC236}">
                <a16:creationId xmlns:a16="http://schemas.microsoft.com/office/drawing/2014/main" xmlns="" id="{00000000-0008-0000-0700-00002F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8" name="Rectangle 47" hidden="1">
            <a:extLst>
              <a:ext uri="{FF2B5EF4-FFF2-40B4-BE49-F238E27FC236}">
                <a16:creationId xmlns:a16="http://schemas.microsoft.com/office/drawing/2014/main" xmlns="" id="{00000000-0008-0000-0700-000030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4_1_Add" textlink="">
        <xdr:nvSpPr>
          <xdr:cNvPr id="49" name="Plus Sign 195" hidden="1">
            <a:extLst>
              <a:ext uri="{FF2B5EF4-FFF2-40B4-BE49-F238E27FC236}">
                <a16:creationId xmlns:a16="http://schemas.microsoft.com/office/drawing/2014/main" xmlns="" id="{00000000-0008-0000-0700-000031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4_1_Remove" textlink="">
        <xdr:nvSpPr>
          <xdr:cNvPr id="50" name="Minus Sign 196" hidden="1">
            <a:extLst>
              <a:ext uri="{FF2B5EF4-FFF2-40B4-BE49-F238E27FC236}">
                <a16:creationId xmlns:a16="http://schemas.microsoft.com/office/drawing/2014/main" xmlns="" id="{00000000-0008-0000-0700-000032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13</xdr:row>
      <xdr:rowOff>492532</xdr:rowOff>
    </xdr:to>
    <xdr:grpSp>
      <xdr:nvGrpSpPr>
        <xdr:cNvPr id="51" name="AddRemoveBTN_PersonalInfoQ15_1" hidden="1">
          <a:extLst>
            <a:ext uri="{FF2B5EF4-FFF2-40B4-BE49-F238E27FC236}">
              <a16:creationId xmlns:a16="http://schemas.microsoft.com/office/drawing/2014/main" xmlns="" id="{00000000-0008-0000-0700-000033000000}"/>
            </a:ext>
          </a:extLst>
        </xdr:cNvPr>
        <xdr:cNvGrpSpPr/>
      </xdr:nvGrpSpPr>
      <xdr:grpSpPr>
        <a:xfrm>
          <a:off x="250047" y="2628900"/>
          <a:ext cx="587325" cy="711607"/>
          <a:chOff x="3783440" y="44020817"/>
          <a:chExt cx="583515" cy="690735"/>
        </a:xfrm>
      </xdr:grpSpPr>
      <xdr:sp macro="" textlink="">
        <xdr:nvSpPr>
          <xdr:cNvPr id="52" name="Rounded Rectangle 19" hidden="1">
            <a:extLst>
              <a:ext uri="{FF2B5EF4-FFF2-40B4-BE49-F238E27FC236}">
                <a16:creationId xmlns:a16="http://schemas.microsoft.com/office/drawing/2014/main" xmlns="" id="{00000000-0008-0000-0700-000034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3" name="Straight Connector 52" hidden="1">
            <a:extLst>
              <a:ext uri="{FF2B5EF4-FFF2-40B4-BE49-F238E27FC236}">
                <a16:creationId xmlns:a16="http://schemas.microsoft.com/office/drawing/2014/main" xmlns="" id="{00000000-0008-0000-0700-000035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hidden="1">
            <a:extLst>
              <a:ext uri="{FF2B5EF4-FFF2-40B4-BE49-F238E27FC236}">
                <a16:creationId xmlns:a16="http://schemas.microsoft.com/office/drawing/2014/main" xmlns="" id="{00000000-0008-0000-0700-000036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5" name="Rectangle 54" hidden="1">
            <a:extLst>
              <a:ext uri="{FF2B5EF4-FFF2-40B4-BE49-F238E27FC236}">
                <a16:creationId xmlns:a16="http://schemas.microsoft.com/office/drawing/2014/main" xmlns="" id="{00000000-0008-0000-0700-000037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5_1_Add" textlink="">
        <xdr:nvSpPr>
          <xdr:cNvPr id="56" name="Plus Sign 202" hidden="1">
            <a:extLst>
              <a:ext uri="{FF2B5EF4-FFF2-40B4-BE49-F238E27FC236}">
                <a16:creationId xmlns:a16="http://schemas.microsoft.com/office/drawing/2014/main" xmlns="" id="{00000000-0008-0000-0700-000038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5_1_Remove" textlink="">
        <xdr:nvSpPr>
          <xdr:cNvPr id="57" name="Minus Sign 203" hidden="1">
            <a:extLst>
              <a:ext uri="{FF2B5EF4-FFF2-40B4-BE49-F238E27FC236}">
                <a16:creationId xmlns:a16="http://schemas.microsoft.com/office/drawing/2014/main" xmlns="" id="{00000000-0008-0000-0700-000039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242673</xdr:colOff>
      <xdr:row>95</xdr:row>
      <xdr:rowOff>66675</xdr:rowOff>
    </xdr:from>
    <xdr:to>
      <xdr:col>0</xdr:col>
      <xdr:colOff>826188</xdr:colOff>
      <xdr:row>98</xdr:row>
      <xdr:rowOff>134227</xdr:rowOff>
    </xdr:to>
    <xdr:grpSp>
      <xdr:nvGrpSpPr>
        <xdr:cNvPr id="58" name="AddRemoveBTN_EducWorkQ10">
          <a:extLst>
            <a:ext uri="{FF2B5EF4-FFF2-40B4-BE49-F238E27FC236}">
              <a16:creationId xmlns:a16="http://schemas.microsoft.com/office/drawing/2014/main" xmlns="" id="{00000000-0008-0000-0700-00003A000000}"/>
            </a:ext>
          </a:extLst>
        </xdr:cNvPr>
        <xdr:cNvGrpSpPr/>
      </xdr:nvGrpSpPr>
      <xdr:grpSpPr>
        <a:xfrm>
          <a:off x="246483" y="10742295"/>
          <a:ext cx="575895" cy="751447"/>
          <a:chOff x="3783440" y="44020817"/>
          <a:chExt cx="583515" cy="690735"/>
        </a:xfrm>
      </xdr:grpSpPr>
      <xdr:sp macro="" textlink="">
        <xdr:nvSpPr>
          <xdr:cNvPr id="59" name="Rounded Rectangle 19">
            <a:extLst>
              <a:ext uri="{FF2B5EF4-FFF2-40B4-BE49-F238E27FC236}">
                <a16:creationId xmlns:a16="http://schemas.microsoft.com/office/drawing/2014/main" xmlns="" id="{00000000-0008-0000-0700-00003B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0" name="Straight Connector 59">
            <a:extLst>
              <a:ext uri="{FF2B5EF4-FFF2-40B4-BE49-F238E27FC236}">
                <a16:creationId xmlns:a16="http://schemas.microsoft.com/office/drawing/2014/main" xmlns="" id="{00000000-0008-0000-0700-00003C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Straight Connector 60">
            <a:extLst>
              <a:ext uri="{FF2B5EF4-FFF2-40B4-BE49-F238E27FC236}">
                <a16:creationId xmlns:a16="http://schemas.microsoft.com/office/drawing/2014/main" xmlns="" id="{00000000-0008-0000-0700-00003D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2" name="Rectangle 61">
            <a:extLst>
              <a:ext uri="{FF2B5EF4-FFF2-40B4-BE49-F238E27FC236}">
                <a16:creationId xmlns:a16="http://schemas.microsoft.com/office/drawing/2014/main" xmlns="" id="{00000000-0008-0000-0700-00003E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Add" textlink="">
        <xdr:nvSpPr>
          <xdr:cNvPr id="63" name="Plus Sign 209">
            <a:extLst>
              <a:ext uri="{FF2B5EF4-FFF2-40B4-BE49-F238E27FC236}">
                <a16:creationId xmlns:a16="http://schemas.microsoft.com/office/drawing/2014/main" xmlns="" id="{00000000-0008-0000-0700-00003F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Remove" textlink="">
        <xdr:nvSpPr>
          <xdr:cNvPr id="64" name="Minus Sign 210">
            <a:extLst>
              <a:ext uri="{FF2B5EF4-FFF2-40B4-BE49-F238E27FC236}">
                <a16:creationId xmlns:a16="http://schemas.microsoft.com/office/drawing/2014/main" xmlns="" id="{00000000-0008-0000-0700-000040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253853</xdr:colOff>
      <xdr:row>12</xdr:row>
      <xdr:rowOff>0</xdr:rowOff>
    </xdr:from>
    <xdr:to>
      <xdr:col>0</xdr:col>
      <xdr:colOff>837368</xdr:colOff>
      <xdr:row>13</xdr:row>
      <xdr:rowOff>466304</xdr:rowOff>
    </xdr:to>
    <xdr:grpSp>
      <xdr:nvGrpSpPr>
        <xdr:cNvPr id="72" name="AddRemoveBTN_PersonalInfoQ18_1" hidden="1">
          <a:extLst>
            <a:ext uri="{FF2B5EF4-FFF2-40B4-BE49-F238E27FC236}">
              <a16:creationId xmlns:a16="http://schemas.microsoft.com/office/drawing/2014/main" xmlns="" id="{00000000-0008-0000-0700-000048000000}"/>
            </a:ext>
          </a:extLst>
        </xdr:cNvPr>
        <xdr:cNvGrpSpPr/>
      </xdr:nvGrpSpPr>
      <xdr:grpSpPr>
        <a:xfrm>
          <a:off x="250043" y="2628900"/>
          <a:ext cx="587325" cy="687284"/>
          <a:chOff x="3783440" y="44020817"/>
          <a:chExt cx="583515" cy="690735"/>
        </a:xfrm>
      </xdr:grpSpPr>
      <xdr:sp macro="" textlink="">
        <xdr:nvSpPr>
          <xdr:cNvPr id="73" name="Rounded Rectangle 19" hidden="1">
            <a:extLst>
              <a:ext uri="{FF2B5EF4-FFF2-40B4-BE49-F238E27FC236}">
                <a16:creationId xmlns:a16="http://schemas.microsoft.com/office/drawing/2014/main" xmlns="" id="{00000000-0008-0000-0700-000049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4" name="Straight Connector 73" hidden="1">
            <a:extLst>
              <a:ext uri="{FF2B5EF4-FFF2-40B4-BE49-F238E27FC236}">
                <a16:creationId xmlns:a16="http://schemas.microsoft.com/office/drawing/2014/main" xmlns="" id="{00000000-0008-0000-0700-00004A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hidden="1">
            <a:extLst>
              <a:ext uri="{FF2B5EF4-FFF2-40B4-BE49-F238E27FC236}">
                <a16:creationId xmlns:a16="http://schemas.microsoft.com/office/drawing/2014/main" xmlns="" id="{00000000-0008-0000-0700-00004B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Rectangle 75" hidden="1">
            <a:extLst>
              <a:ext uri="{FF2B5EF4-FFF2-40B4-BE49-F238E27FC236}">
                <a16:creationId xmlns:a16="http://schemas.microsoft.com/office/drawing/2014/main" xmlns="" id="{00000000-0008-0000-0700-00004C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8_1_Add" textlink="">
        <xdr:nvSpPr>
          <xdr:cNvPr id="77" name="Plus Sign 230" hidden="1">
            <a:extLst>
              <a:ext uri="{FF2B5EF4-FFF2-40B4-BE49-F238E27FC236}">
                <a16:creationId xmlns:a16="http://schemas.microsoft.com/office/drawing/2014/main" xmlns="" id="{00000000-0008-0000-0700-00004D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8_1_Remove" textlink="">
        <xdr:nvSpPr>
          <xdr:cNvPr id="78" name="Minus Sign 231" hidden="1">
            <a:extLst>
              <a:ext uri="{FF2B5EF4-FFF2-40B4-BE49-F238E27FC236}">
                <a16:creationId xmlns:a16="http://schemas.microsoft.com/office/drawing/2014/main" xmlns="" id="{00000000-0008-0000-0700-00004E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14</xdr:row>
      <xdr:rowOff>1511</xdr:rowOff>
    </xdr:to>
    <xdr:grpSp>
      <xdr:nvGrpSpPr>
        <xdr:cNvPr id="79" name="AddRemoveBTN_PersonalInfoQ19_1" hidden="1">
          <a:extLst>
            <a:ext uri="{FF2B5EF4-FFF2-40B4-BE49-F238E27FC236}">
              <a16:creationId xmlns:a16="http://schemas.microsoft.com/office/drawing/2014/main" xmlns="" id="{00000000-0008-0000-0700-00004F000000}"/>
            </a:ext>
          </a:extLst>
        </xdr:cNvPr>
        <xdr:cNvGrpSpPr/>
      </xdr:nvGrpSpPr>
      <xdr:grpSpPr>
        <a:xfrm>
          <a:off x="250046" y="2628900"/>
          <a:ext cx="587325" cy="734936"/>
          <a:chOff x="3783440" y="44020817"/>
          <a:chExt cx="583515" cy="690735"/>
        </a:xfrm>
      </xdr:grpSpPr>
      <xdr:sp macro="" textlink="">
        <xdr:nvSpPr>
          <xdr:cNvPr id="80" name="Rounded Rectangle 19" hidden="1">
            <a:extLst>
              <a:ext uri="{FF2B5EF4-FFF2-40B4-BE49-F238E27FC236}">
                <a16:creationId xmlns:a16="http://schemas.microsoft.com/office/drawing/2014/main" xmlns="" id="{00000000-0008-0000-0700-000050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1" name="Straight Connector 80" hidden="1">
            <a:extLst>
              <a:ext uri="{FF2B5EF4-FFF2-40B4-BE49-F238E27FC236}">
                <a16:creationId xmlns:a16="http://schemas.microsoft.com/office/drawing/2014/main" xmlns="" id="{00000000-0008-0000-0700-000051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2" name="Straight Connector 81" hidden="1">
            <a:extLst>
              <a:ext uri="{FF2B5EF4-FFF2-40B4-BE49-F238E27FC236}">
                <a16:creationId xmlns:a16="http://schemas.microsoft.com/office/drawing/2014/main" xmlns="" id="{00000000-0008-0000-0700-000052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Rectangle 82" hidden="1">
            <a:extLst>
              <a:ext uri="{FF2B5EF4-FFF2-40B4-BE49-F238E27FC236}">
                <a16:creationId xmlns:a16="http://schemas.microsoft.com/office/drawing/2014/main" xmlns="" id="{00000000-0008-0000-0700-000053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9_1_Add" textlink="">
        <xdr:nvSpPr>
          <xdr:cNvPr id="84" name="Plus Sign 237" hidden="1">
            <a:extLst>
              <a:ext uri="{FF2B5EF4-FFF2-40B4-BE49-F238E27FC236}">
                <a16:creationId xmlns:a16="http://schemas.microsoft.com/office/drawing/2014/main" xmlns="" id="{00000000-0008-0000-0700-000054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9_1_Remove" textlink="">
        <xdr:nvSpPr>
          <xdr:cNvPr id="85" name="Minus Sign 238" hidden="1">
            <a:extLst>
              <a:ext uri="{FF2B5EF4-FFF2-40B4-BE49-F238E27FC236}">
                <a16:creationId xmlns:a16="http://schemas.microsoft.com/office/drawing/2014/main" xmlns="" id="{00000000-0008-0000-0700-000055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253854</xdr:colOff>
      <xdr:row>12</xdr:row>
      <xdr:rowOff>0</xdr:rowOff>
    </xdr:from>
    <xdr:to>
      <xdr:col>0</xdr:col>
      <xdr:colOff>837369</xdr:colOff>
      <xdr:row>14</xdr:row>
      <xdr:rowOff>1512</xdr:rowOff>
    </xdr:to>
    <xdr:grpSp>
      <xdr:nvGrpSpPr>
        <xdr:cNvPr id="86" name="AddRemoveBTN_PersonalInfoQ20_1" hidden="1">
          <a:extLst>
            <a:ext uri="{FF2B5EF4-FFF2-40B4-BE49-F238E27FC236}">
              <a16:creationId xmlns:a16="http://schemas.microsoft.com/office/drawing/2014/main" xmlns="" id="{00000000-0008-0000-0700-000056000000}"/>
            </a:ext>
          </a:extLst>
        </xdr:cNvPr>
        <xdr:cNvGrpSpPr/>
      </xdr:nvGrpSpPr>
      <xdr:grpSpPr>
        <a:xfrm>
          <a:off x="250044" y="2628900"/>
          <a:ext cx="587325" cy="734937"/>
          <a:chOff x="3783440" y="44020817"/>
          <a:chExt cx="583515" cy="690735"/>
        </a:xfrm>
      </xdr:grpSpPr>
      <xdr:sp macro="" textlink="">
        <xdr:nvSpPr>
          <xdr:cNvPr id="87" name="Rounded Rectangle 19" hidden="1">
            <a:extLst>
              <a:ext uri="{FF2B5EF4-FFF2-40B4-BE49-F238E27FC236}">
                <a16:creationId xmlns:a16="http://schemas.microsoft.com/office/drawing/2014/main" xmlns="" id="{00000000-0008-0000-0700-000057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8" name="Straight Connector 87" hidden="1">
            <a:extLst>
              <a:ext uri="{FF2B5EF4-FFF2-40B4-BE49-F238E27FC236}">
                <a16:creationId xmlns:a16="http://schemas.microsoft.com/office/drawing/2014/main" xmlns="" id="{00000000-0008-0000-0700-000058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9" name="Straight Connector 88" hidden="1">
            <a:extLst>
              <a:ext uri="{FF2B5EF4-FFF2-40B4-BE49-F238E27FC236}">
                <a16:creationId xmlns:a16="http://schemas.microsoft.com/office/drawing/2014/main" xmlns="" id="{00000000-0008-0000-0700-000059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0" name="Rectangle 89" hidden="1">
            <a:extLst>
              <a:ext uri="{FF2B5EF4-FFF2-40B4-BE49-F238E27FC236}">
                <a16:creationId xmlns:a16="http://schemas.microsoft.com/office/drawing/2014/main" xmlns="" id="{00000000-0008-0000-0700-00005A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0_1_Add" textlink="">
        <xdr:nvSpPr>
          <xdr:cNvPr id="91" name="Plus Sign 244" hidden="1">
            <a:extLst>
              <a:ext uri="{FF2B5EF4-FFF2-40B4-BE49-F238E27FC236}">
                <a16:creationId xmlns:a16="http://schemas.microsoft.com/office/drawing/2014/main" xmlns="" id="{00000000-0008-0000-0700-00005B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0_1_Remove" textlink="">
        <xdr:nvSpPr>
          <xdr:cNvPr id="92" name="Minus Sign 245" hidden="1">
            <a:extLst>
              <a:ext uri="{FF2B5EF4-FFF2-40B4-BE49-F238E27FC236}">
                <a16:creationId xmlns:a16="http://schemas.microsoft.com/office/drawing/2014/main" xmlns="" id="{00000000-0008-0000-0700-00005C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13</xdr:row>
      <xdr:rowOff>492532</xdr:rowOff>
    </xdr:to>
    <xdr:grpSp>
      <xdr:nvGrpSpPr>
        <xdr:cNvPr id="93" name="AddRemoveBTN_PersonalInfoQ21_1" hidden="1">
          <a:extLst>
            <a:ext uri="{FF2B5EF4-FFF2-40B4-BE49-F238E27FC236}">
              <a16:creationId xmlns:a16="http://schemas.microsoft.com/office/drawing/2014/main" xmlns="" id="{00000000-0008-0000-0700-00005D000000}"/>
            </a:ext>
          </a:extLst>
        </xdr:cNvPr>
        <xdr:cNvGrpSpPr/>
      </xdr:nvGrpSpPr>
      <xdr:grpSpPr>
        <a:xfrm>
          <a:off x="250045" y="2628900"/>
          <a:ext cx="587325" cy="711607"/>
          <a:chOff x="3783440" y="44020817"/>
          <a:chExt cx="583515" cy="690735"/>
        </a:xfrm>
      </xdr:grpSpPr>
      <xdr:sp macro="" textlink="">
        <xdr:nvSpPr>
          <xdr:cNvPr id="94" name="Rounded Rectangle 19" hidden="1">
            <a:extLst>
              <a:ext uri="{FF2B5EF4-FFF2-40B4-BE49-F238E27FC236}">
                <a16:creationId xmlns:a16="http://schemas.microsoft.com/office/drawing/2014/main" xmlns="" id="{00000000-0008-0000-0700-00005E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95" name="Straight Connector 94" hidden="1">
            <a:extLst>
              <a:ext uri="{FF2B5EF4-FFF2-40B4-BE49-F238E27FC236}">
                <a16:creationId xmlns:a16="http://schemas.microsoft.com/office/drawing/2014/main" xmlns="" id="{00000000-0008-0000-0700-00005F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6" name="Straight Connector 95" hidden="1">
            <a:extLst>
              <a:ext uri="{FF2B5EF4-FFF2-40B4-BE49-F238E27FC236}">
                <a16:creationId xmlns:a16="http://schemas.microsoft.com/office/drawing/2014/main" xmlns="" id="{00000000-0008-0000-0700-000060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7" name="Rectangle 96" hidden="1">
            <a:extLst>
              <a:ext uri="{FF2B5EF4-FFF2-40B4-BE49-F238E27FC236}">
                <a16:creationId xmlns:a16="http://schemas.microsoft.com/office/drawing/2014/main" xmlns="" id="{00000000-0008-0000-0700-000061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1_1_Add" textlink="">
        <xdr:nvSpPr>
          <xdr:cNvPr id="98" name="Plus Sign 251" hidden="1">
            <a:extLst>
              <a:ext uri="{FF2B5EF4-FFF2-40B4-BE49-F238E27FC236}">
                <a16:creationId xmlns:a16="http://schemas.microsoft.com/office/drawing/2014/main" xmlns="" id="{00000000-0008-0000-0700-000062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1_1_Remove" textlink="">
        <xdr:nvSpPr>
          <xdr:cNvPr id="99" name="Minus Sign 252" hidden="1">
            <a:extLst>
              <a:ext uri="{FF2B5EF4-FFF2-40B4-BE49-F238E27FC236}">
                <a16:creationId xmlns:a16="http://schemas.microsoft.com/office/drawing/2014/main" xmlns="" id="{00000000-0008-0000-0700-000063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253859</xdr:colOff>
      <xdr:row>12</xdr:row>
      <xdr:rowOff>0</xdr:rowOff>
    </xdr:from>
    <xdr:to>
      <xdr:col>0</xdr:col>
      <xdr:colOff>836717</xdr:colOff>
      <xdr:row>13</xdr:row>
      <xdr:rowOff>494603</xdr:rowOff>
    </xdr:to>
    <xdr:grpSp>
      <xdr:nvGrpSpPr>
        <xdr:cNvPr id="100" name="AddRemoveBTN_PersonalInfoQ22_1" hidden="1">
          <a:extLst>
            <a:ext uri="{FF2B5EF4-FFF2-40B4-BE49-F238E27FC236}">
              <a16:creationId xmlns:a16="http://schemas.microsoft.com/office/drawing/2014/main" xmlns="" id="{00000000-0008-0000-0700-000064000000}"/>
            </a:ext>
          </a:extLst>
        </xdr:cNvPr>
        <xdr:cNvGrpSpPr/>
      </xdr:nvGrpSpPr>
      <xdr:grpSpPr>
        <a:xfrm>
          <a:off x="250049" y="2628900"/>
          <a:ext cx="586668" cy="713678"/>
          <a:chOff x="3783440" y="44020817"/>
          <a:chExt cx="583515" cy="690735"/>
        </a:xfrm>
      </xdr:grpSpPr>
      <xdr:sp macro="" textlink="">
        <xdr:nvSpPr>
          <xdr:cNvPr id="101" name="Rounded Rectangle 19" hidden="1">
            <a:extLst>
              <a:ext uri="{FF2B5EF4-FFF2-40B4-BE49-F238E27FC236}">
                <a16:creationId xmlns:a16="http://schemas.microsoft.com/office/drawing/2014/main" xmlns="" id="{00000000-0008-0000-0700-000065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02" name="Straight Connector 101" hidden="1">
            <a:extLst>
              <a:ext uri="{FF2B5EF4-FFF2-40B4-BE49-F238E27FC236}">
                <a16:creationId xmlns:a16="http://schemas.microsoft.com/office/drawing/2014/main" xmlns="" id="{00000000-0008-0000-0700-000066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3" name="Straight Connector 102" hidden="1">
            <a:extLst>
              <a:ext uri="{FF2B5EF4-FFF2-40B4-BE49-F238E27FC236}">
                <a16:creationId xmlns:a16="http://schemas.microsoft.com/office/drawing/2014/main" xmlns="" id="{00000000-0008-0000-0700-000067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4" name="Rectangle 103" hidden="1">
            <a:extLst>
              <a:ext uri="{FF2B5EF4-FFF2-40B4-BE49-F238E27FC236}">
                <a16:creationId xmlns:a16="http://schemas.microsoft.com/office/drawing/2014/main" xmlns="" id="{00000000-0008-0000-0700-000068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2_1_Add" textlink="">
        <xdr:nvSpPr>
          <xdr:cNvPr id="105" name="Plus Sign 258" hidden="1">
            <a:extLst>
              <a:ext uri="{FF2B5EF4-FFF2-40B4-BE49-F238E27FC236}">
                <a16:creationId xmlns:a16="http://schemas.microsoft.com/office/drawing/2014/main" xmlns="" id="{00000000-0008-0000-0700-000069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2_1_Remove" textlink="">
        <xdr:nvSpPr>
          <xdr:cNvPr id="106" name="Minus Sign 259" hidden="1">
            <a:extLst>
              <a:ext uri="{FF2B5EF4-FFF2-40B4-BE49-F238E27FC236}">
                <a16:creationId xmlns:a16="http://schemas.microsoft.com/office/drawing/2014/main" xmlns="" id="{00000000-0008-0000-0700-00006A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6</xdr:col>
      <xdr:colOff>487045</xdr:colOff>
      <xdr:row>1</xdr:row>
      <xdr:rowOff>161925</xdr:rowOff>
    </xdr:from>
    <xdr:to>
      <xdr:col>9</xdr:col>
      <xdr:colOff>1222374</xdr:colOff>
      <xdr:row>3</xdr:row>
      <xdr:rowOff>66675</xdr:rowOff>
    </xdr:to>
    <xdr:grpSp>
      <xdr:nvGrpSpPr>
        <xdr:cNvPr id="145" name="NaviCollapsed" hidden="1">
          <a:extLst>
            <a:ext uri="{FF2B5EF4-FFF2-40B4-BE49-F238E27FC236}">
              <a16:creationId xmlns:a16="http://schemas.microsoft.com/office/drawing/2014/main" xmlns="" id="{00000000-0008-0000-0700-000091000000}"/>
            </a:ext>
          </a:extLst>
        </xdr:cNvPr>
        <xdr:cNvGrpSpPr/>
      </xdr:nvGrpSpPr>
      <xdr:grpSpPr>
        <a:xfrm>
          <a:off x="4838065" y="382905"/>
          <a:ext cx="6023609" cy="339090"/>
          <a:chOff x="2486026" y="1114425"/>
          <a:chExt cx="5848349" cy="342900"/>
        </a:xfrm>
      </xdr:grpSpPr>
      <xdr:sp macro="[0]!GoToPersonalInfo" textlink="">
        <xdr:nvSpPr>
          <xdr:cNvPr id="146" name="Rectangle: Rounded Corners 289" hidden="1">
            <a:extLst>
              <a:ext uri="{FF2B5EF4-FFF2-40B4-BE49-F238E27FC236}">
                <a16:creationId xmlns:a16="http://schemas.microsoft.com/office/drawing/2014/main" xmlns="" id="{00000000-0008-0000-0700-000092000000}"/>
              </a:ext>
            </a:extLst>
          </xdr:cNvPr>
          <xdr:cNvSpPr/>
        </xdr:nvSpPr>
        <xdr:spPr>
          <a:xfrm>
            <a:off x="24860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1.</a:t>
            </a:r>
          </a:p>
        </xdr:txBody>
      </xdr:sp>
      <xdr:sp macro="[0]!GoToEducWork" textlink="">
        <xdr:nvSpPr>
          <xdr:cNvPr id="147" name="Rectangle: Rounded Corners 290" hidden="1">
            <a:extLst>
              <a:ext uri="{FF2B5EF4-FFF2-40B4-BE49-F238E27FC236}">
                <a16:creationId xmlns:a16="http://schemas.microsoft.com/office/drawing/2014/main" xmlns="" id="{00000000-0008-0000-0700-000093000000}"/>
              </a:ext>
            </a:extLst>
          </xdr:cNvPr>
          <xdr:cNvSpPr/>
        </xdr:nvSpPr>
        <xdr:spPr>
          <a:xfrm>
            <a:off x="3219451" y="1114425"/>
            <a:ext cx="685800" cy="34290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2.</a:t>
            </a:r>
          </a:p>
        </xdr:txBody>
      </xdr:sp>
      <xdr:sp macro="[0]!GoToRelation" textlink="">
        <xdr:nvSpPr>
          <xdr:cNvPr id="148" name="Rectangle: Rounded Corners 291" hidden="1">
            <a:extLst>
              <a:ext uri="{FF2B5EF4-FFF2-40B4-BE49-F238E27FC236}">
                <a16:creationId xmlns:a16="http://schemas.microsoft.com/office/drawing/2014/main" xmlns="" id="{00000000-0008-0000-0700-000094000000}"/>
              </a:ext>
            </a:extLst>
          </xdr:cNvPr>
          <xdr:cNvSpPr/>
        </xdr:nvSpPr>
        <xdr:spPr>
          <a:xfrm>
            <a:off x="395287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3.</a:t>
            </a:r>
          </a:p>
        </xdr:txBody>
      </xdr:sp>
      <xdr:sp macro="[0]!GoToCharges" textlink="">
        <xdr:nvSpPr>
          <xdr:cNvPr id="149" name="Rectangle: Rounded Corners 292" hidden="1">
            <a:extLst>
              <a:ext uri="{FF2B5EF4-FFF2-40B4-BE49-F238E27FC236}">
                <a16:creationId xmlns:a16="http://schemas.microsoft.com/office/drawing/2014/main" xmlns="" id="{00000000-0008-0000-0700-000095000000}"/>
              </a:ext>
            </a:extLst>
          </xdr:cNvPr>
          <xdr:cNvSpPr/>
        </xdr:nvSpPr>
        <xdr:spPr>
          <a:xfrm>
            <a:off x="468630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4.</a:t>
            </a:r>
          </a:p>
        </xdr:txBody>
      </xdr:sp>
      <xdr:sp macro="[0]!GoToCriminalRelation" textlink="">
        <xdr:nvSpPr>
          <xdr:cNvPr id="150" name="Rectangle: Rounded Corners 293" hidden="1">
            <a:extLst>
              <a:ext uri="{FF2B5EF4-FFF2-40B4-BE49-F238E27FC236}">
                <a16:creationId xmlns:a16="http://schemas.microsoft.com/office/drawing/2014/main" xmlns="" id="{00000000-0008-0000-0700-000096000000}"/>
              </a:ext>
            </a:extLst>
          </xdr:cNvPr>
          <xdr:cNvSpPr/>
        </xdr:nvSpPr>
        <xdr:spPr>
          <a:xfrm>
            <a:off x="54197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5.</a:t>
            </a:r>
          </a:p>
        </xdr:txBody>
      </xdr:sp>
      <xdr:sp macro="[0]!GoToProperty" textlink="">
        <xdr:nvSpPr>
          <xdr:cNvPr id="151" name="Rectangle: Rounded Corners 294" hidden="1">
            <a:extLst>
              <a:ext uri="{FF2B5EF4-FFF2-40B4-BE49-F238E27FC236}">
                <a16:creationId xmlns:a16="http://schemas.microsoft.com/office/drawing/2014/main" xmlns="" id="{00000000-0008-0000-0700-000097000000}"/>
              </a:ext>
            </a:extLst>
          </xdr:cNvPr>
          <xdr:cNvSpPr/>
        </xdr:nvSpPr>
        <xdr:spPr>
          <a:xfrm>
            <a:off x="61531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6.</a:t>
            </a:r>
          </a:p>
        </xdr:txBody>
      </xdr:sp>
      <xdr:sp macro="[0]!ExtractPDF" textlink="">
        <xdr:nvSpPr>
          <xdr:cNvPr id="152" name="Rectangle: Rounded Corners 295" hidden="1">
            <a:extLst>
              <a:ext uri="{FF2B5EF4-FFF2-40B4-BE49-F238E27FC236}">
                <a16:creationId xmlns:a16="http://schemas.microsoft.com/office/drawing/2014/main" xmlns="" id="{00000000-0008-0000-0700-000098000000}"/>
              </a:ext>
            </a:extLst>
          </xdr:cNvPr>
          <xdr:cNvSpPr/>
        </xdr:nvSpPr>
        <xdr:spPr>
          <a:xfrm>
            <a:off x="7315201" y="1114425"/>
            <a:ext cx="1019174"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Արտահանել</a:t>
            </a:r>
            <a:endParaRPr lang="en-US" sz="1400" b="1">
              <a:solidFill>
                <a:schemeClr val="tx1"/>
              </a:solidFill>
            </a:endParaRPr>
          </a:p>
        </xdr:txBody>
      </xdr:sp>
    </xdr:grpSp>
    <xdr:clientData/>
  </xdr:twoCellAnchor>
  <xdr:twoCellAnchor editAs="absolute">
    <xdr:from>
      <xdr:col>10</xdr:col>
      <xdr:colOff>1494789</xdr:colOff>
      <xdr:row>1</xdr:row>
      <xdr:rowOff>95250</xdr:rowOff>
    </xdr:from>
    <xdr:to>
      <xdr:col>12</xdr:col>
      <xdr:colOff>314325</xdr:colOff>
      <xdr:row>4</xdr:row>
      <xdr:rowOff>25400</xdr:rowOff>
    </xdr:to>
    <xdr:sp macro="[0]!Collapse_Expand_Menu" textlink="">
      <xdr:nvSpPr>
        <xdr:cNvPr id="153" name="Rectangle: Rounded Corners 296">
          <a:extLst>
            <a:ext uri="{FF2B5EF4-FFF2-40B4-BE49-F238E27FC236}">
              <a16:creationId xmlns:a16="http://schemas.microsoft.com/office/drawing/2014/main" xmlns="" id="{00000000-0008-0000-0700-000099000000}"/>
            </a:ext>
          </a:extLst>
        </xdr:cNvPr>
        <xdr:cNvSpPr/>
      </xdr:nvSpPr>
      <xdr:spPr>
        <a:xfrm>
          <a:off x="13131164" y="298450"/>
          <a:ext cx="1245236" cy="5461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Ընդլայնել/</a:t>
          </a:r>
          <a:endParaRPr lang="en-US" sz="1100" b="1" i="1">
            <a:solidFill>
              <a:schemeClr val="tx1"/>
            </a:solidFill>
            <a:effectLst/>
            <a:latin typeface="+mn-lt"/>
            <a:ea typeface="+mn-ea"/>
            <a:cs typeface="+mn-cs"/>
          </a:endParaRPr>
        </a:p>
        <a:p>
          <a:pPr algn="ctr"/>
          <a:r>
            <a:rPr lang="hy-AM" sz="1100" b="1" i="1">
              <a:solidFill>
                <a:schemeClr val="tx1"/>
              </a:solidFill>
              <a:effectLst/>
              <a:latin typeface="+mn-lt"/>
              <a:ea typeface="+mn-ea"/>
              <a:cs typeface="+mn-cs"/>
            </a:rPr>
            <a:t>Փակել</a:t>
          </a:r>
          <a:r>
            <a:rPr lang="en-US" sz="1100" b="1" i="1">
              <a:solidFill>
                <a:schemeClr val="tx1"/>
              </a:solidFill>
              <a:effectLst/>
              <a:latin typeface="+mn-lt"/>
              <a:ea typeface="+mn-ea"/>
              <a:cs typeface="+mn-cs"/>
            </a:rPr>
            <a:t> </a:t>
          </a:r>
          <a:r>
            <a:rPr lang="hy-AM" sz="1100" b="1" i="1" baseline="0">
              <a:solidFill>
                <a:schemeClr val="tx1"/>
              </a:solidFill>
              <a:effectLst/>
              <a:latin typeface="+mn-lt"/>
              <a:ea typeface="+mn-ea"/>
              <a:cs typeface="+mn-cs"/>
            </a:rPr>
            <a:t>մենյուն</a:t>
          </a:r>
          <a:endParaRPr lang="en-US" sz="1400" b="1">
            <a:solidFill>
              <a:schemeClr val="tx1"/>
            </a:solidFill>
          </a:endParaRPr>
        </a:p>
      </xdr:txBody>
    </xdr:sp>
    <xdr:clientData/>
  </xdr:twoCellAnchor>
  <xdr:twoCellAnchor editAs="absolute">
    <xdr:from>
      <xdr:col>10</xdr:col>
      <xdr:colOff>807720</xdr:colOff>
      <xdr:row>1</xdr:row>
      <xdr:rowOff>38100</xdr:rowOff>
    </xdr:from>
    <xdr:to>
      <xdr:col>10</xdr:col>
      <xdr:colOff>1439545</xdr:colOff>
      <xdr:row>3</xdr:row>
      <xdr:rowOff>190500</xdr:rowOff>
    </xdr:to>
    <xdr:pic macro="[0]!GoToMain">
      <xdr:nvPicPr>
        <xdr:cNvPr id="154" name="Picture 153">
          <a:extLst>
            <a:ext uri="{FF2B5EF4-FFF2-40B4-BE49-F238E27FC236}">
              <a16:creationId xmlns:a16="http://schemas.microsoft.com/office/drawing/2014/main" xmlns="" id="{00000000-0008-0000-0700-00009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0580" y="259080"/>
          <a:ext cx="594360" cy="594360"/>
        </a:xfrm>
        <a:prstGeom prst="rect">
          <a:avLst/>
        </a:prstGeom>
      </xdr:spPr>
    </xdr:pic>
    <xdr:clientData/>
  </xdr:twoCellAnchor>
  <xdr:twoCellAnchor editAs="oneCell">
    <xdr:from>
      <xdr:col>0</xdr:col>
      <xdr:colOff>251460</xdr:colOff>
      <xdr:row>16</xdr:row>
      <xdr:rowOff>68580</xdr:rowOff>
    </xdr:from>
    <xdr:to>
      <xdr:col>0</xdr:col>
      <xdr:colOff>828625</xdr:colOff>
      <xdr:row>19</xdr:row>
      <xdr:rowOff>87844</xdr:rowOff>
    </xdr:to>
    <xdr:grpSp>
      <xdr:nvGrpSpPr>
        <xdr:cNvPr id="155" name="AddRemoveBTN_EducWorkQ1">
          <a:extLst>
            <a:ext uri="{FF2B5EF4-FFF2-40B4-BE49-F238E27FC236}">
              <a16:creationId xmlns:a16="http://schemas.microsoft.com/office/drawing/2014/main" xmlns="" id="{00000000-0008-0000-0700-00009B000000}"/>
            </a:ext>
          </a:extLst>
        </xdr:cNvPr>
        <xdr:cNvGrpSpPr/>
      </xdr:nvGrpSpPr>
      <xdr:grpSpPr>
        <a:xfrm>
          <a:off x="247650" y="3771900"/>
          <a:ext cx="579070" cy="710779"/>
          <a:chOff x="3783440" y="44020817"/>
          <a:chExt cx="583515" cy="690735"/>
        </a:xfrm>
      </xdr:grpSpPr>
      <xdr:sp macro="" textlink="">
        <xdr:nvSpPr>
          <xdr:cNvPr id="156" name="Rounded Rectangle 19">
            <a:extLst>
              <a:ext uri="{FF2B5EF4-FFF2-40B4-BE49-F238E27FC236}">
                <a16:creationId xmlns:a16="http://schemas.microsoft.com/office/drawing/2014/main" xmlns="" id="{00000000-0008-0000-0700-00009C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57" name="Straight Connector 156">
            <a:extLst>
              <a:ext uri="{FF2B5EF4-FFF2-40B4-BE49-F238E27FC236}">
                <a16:creationId xmlns:a16="http://schemas.microsoft.com/office/drawing/2014/main" xmlns="" id="{00000000-0008-0000-0700-00009D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8" name="Straight Connector 157">
            <a:extLst>
              <a:ext uri="{FF2B5EF4-FFF2-40B4-BE49-F238E27FC236}">
                <a16:creationId xmlns:a16="http://schemas.microsoft.com/office/drawing/2014/main" xmlns="" id="{00000000-0008-0000-0700-00009E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9" name="Rectangle 158">
            <a:extLst>
              <a:ext uri="{FF2B5EF4-FFF2-40B4-BE49-F238E27FC236}">
                <a16:creationId xmlns:a16="http://schemas.microsoft.com/office/drawing/2014/main" xmlns="" id="{00000000-0008-0000-0700-00009F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_Add" textlink="">
        <xdr:nvSpPr>
          <xdr:cNvPr id="160" name="Plus Sign 153">
            <a:extLst>
              <a:ext uri="{FF2B5EF4-FFF2-40B4-BE49-F238E27FC236}">
                <a16:creationId xmlns:a16="http://schemas.microsoft.com/office/drawing/2014/main" xmlns="" id="{00000000-0008-0000-0700-0000A0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_Remove" textlink="">
        <xdr:nvSpPr>
          <xdr:cNvPr id="161" name="Minus Sign 154">
            <a:extLst>
              <a:ext uri="{FF2B5EF4-FFF2-40B4-BE49-F238E27FC236}">
                <a16:creationId xmlns:a16="http://schemas.microsoft.com/office/drawing/2014/main" xmlns="" id="{00000000-0008-0000-0700-0000A1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23</xdr:row>
      <xdr:rowOff>220980</xdr:rowOff>
    </xdr:from>
    <xdr:to>
      <xdr:col>0</xdr:col>
      <xdr:colOff>828625</xdr:colOff>
      <xdr:row>32</xdr:row>
      <xdr:rowOff>124039</xdr:rowOff>
    </xdr:to>
    <xdr:grpSp>
      <xdr:nvGrpSpPr>
        <xdr:cNvPr id="162" name="AddRemoveBTN_EducWorkQ2_1" hidden="1">
          <a:extLst>
            <a:ext uri="{FF2B5EF4-FFF2-40B4-BE49-F238E27FC236}">
              <a16:creationId xmlns:a16="http://schemas.microsoft.com/office/drawing/2014/main" xmlns="" id="{00000000-0008-0000-0700-0000A2000000}"/>
            </a:ext>
          </a:extLst>
        </xdr:cNvPr>
        <xdr:cNvGrpSpPr/>
      </xdr:nvGrpSpPr>
      <xdr:grpSpPr>
        <a:xfrm>
          <a:off x="247650" y="5191125"/>
          <a:ext cx="579070" cy="697444"/>
          <a:chOff x="3783440" y="44020817"/>
          <a:chExt cx="583515" cy="690735"/>
        </a:xfrm>
      </xdr:grpSpPr>
      <xdr:sp macro="" textlink="">
        <xdr:nvSpPr>
          <xdr:cNvPr id="163" name="Rounded Rectangle 19" hidden="1">
            <a:extLst>
              <a:ext uri="{FF2B5EF4-FFF2-40B4-BE49-F238E27FC236}">
                <a16:creationId xmlns:a16="http://schemas.microsoft.com/office/drawing/2014/main" xmlns="" id="{00000000-0008-0000-0700-0000A3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64" name="Straight Connector 163" hidden="1">
            <a:extLst>
              <a:ext uri="{FF2B5EF4-FFF2-40B4-BE49-F238E27FC236}">
                <a16:creationId xmlns:a16="http://schemas.microsoft.com/office/drawing/2014/main" xmlns="" id="{00000000-0008-0000-0700-0000A4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5" name="Straight Connector 164" hidden="1">
            <a:extLst>
              <a:ext uri="{FF2B5EF4-FFF2-40B4-BE49-F238E27FC236}">
                <a16:creationId xmlns:a16="http://schemas.microsoft.com/office/drawing/2014/main" xmlns="" id="{00000000-0008-0000-0700-0000A5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66" name="Rectangle 165" hidden="1">
            <a:extLst>
              <a:ext uri="{FF2B5EF4-FFF2-40B4-BE49-F238E27FC236}">
                <a16:creationId xmlns:a16="http://schemas.microsoft.com/office/drawing/2014/main" xmlns="" id="{00000000-0008-0000-0700-0000A6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2_1_Add" textlink="">
        <xdr:nvSpPr>
          <xdr:cNvPr id="167" name="Plus Sign 153" hidden="1">
            <a:extLst>
              <a:ext uri="{FF2B5EF4-FFF2-40B4-BE49-F238E27FC236}">
                <a16:creationId xmlns:a16="http://schemas.microsoft.com/office/drawing/2014/main" xmlns="" id="{00000000-0008-0000-0700-0000A7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2_1_Remove" textlink="">
        <xdr:nvSpPr>
          <xdr:cNvPr id="168" name="Minus Sign 154" hidden="1">
            <a:extLst>
              <a:ext uri="{FF2B5EF4-FFF2-40B4-BE49-F238E27FC236}">
                <a16:creationId xmlns:a16="http://schemas.microsoft.com/office/drawing/2014/main" xmlns="" id="{00000000-0008-0000-0700-0000A8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30</xdr:row>
      <xdr:rowOff>182880</xdr:rowOff>
    </xdr:from>
    <xdr:to>
      <xdr:col>0</xdr:col>
      <xdr:colOff>828625</xdr:colOff>
      <xdr:row>34</xdr:row>
      <xdr:rowOff>44450</xdr:rowOff>
    </xdr:to>
    <xdr:grpSp>
      <xdr:nvGrpSpPr>
        <xdr:cNvPr id="169" name="AddRemoveBTN_EducWorkQ3">
          <a:extLst>
            <a:ext uri="{FF2B5EF4-FFF2-40B4-BE49-F238E27FC236}">
              <a16:creationId xmlns:a16="http://schemas.microsoft.com/office/drawing/2014/main" xmlns="" id="{00000000-0008-0000-0700-0000A9000000}"/>
            </a:ext>
          </a:extLst>
        </xdr:cNvPr>
        <xdr:cNvGrpSpPr/>
      </xdr:nvGrpSpPr>
      <xdr:grpSpPr>
        <a:xfrm>
          <a:off x="247650" y="5486400"/>
          <a:ext cx="579070" cy="1008380"/>
          <a:chOff x="3783440" y="44020817"/>
          <a:chExt cx="583515" cy="690735"/>
        </a:xfrm>
      </xdr:grpSpPr>
      <xdr:sp macro="" textlink="">
        <xdr:nvSpPr>
          <xdr:cNvPr id="170" name="Rounded Rectangle 19">
            <a:extLst>
              <a:ext uri="{FF2B5EF4-FFF2-40B4-BE49-F238E27FC236}">
                <a16:creationId xmlns:a16="http://schemas.microsoft.com/office/drawing/2014/main" xmlns="" id="{00000000-0008-0000-0700-0000AA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71" name="Straight Connector 170">
            <a:extLst>
              <a:ext uri="{FF2B5EF4-FFF2-40B4-BE49-F238E27FC236}">
                <a16:creationId xmlns:a16="http://schemas.microsoft.com/office/drawing/2014/main" xmlns="" id="{00000000-0008-0000-0700-0000AB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2" name="Straight Connector 171">
            <a:extLst>
              <a:ext uri="{FF2B5EF4-FFF2-40B4-BE49-F238E27FC236}">
                <a16:creationId xmlns:a16="http://schemas.microsoft.com/office/drawing/2014/main" xmlns="" id="{00000000-0008-0000-0700-0000AC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73" name="Rectangle 172">
            <a:extLst>
              <a:ext uri="{FF2B5EF4-FFF2-40B4-BE49-F238E27FC236}">
                <a16:creationId xmlns:a16="http://schemas.microsoft.com/office/drawing/2014/main" xmlns="" id="{00000000-0008-0000-0700-0000AD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3_Add" textlink="">
        <xdr:nvSpPr>
          <xdr:cNvPr id="174" name="Plus Sign 153">
            <a:extLst>
              <a:ext uri="{FF2B5EF4-FFF2-40B4-BE49-F238E27FC236}">
                <a16:creationId xmlns:a16="http://schemas.microsoft.com/office/drawing/2014/main" xmlns="" id="{00000000-0008-0000-0700-0000AE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3_Remove" textlink="">
        <xdr:nvSpPr>
          <xdr:cNvPr id="175" name="Minus Sign 154">
            <a:extLst>
              <a:ext uri="{FF2B5EF4-FFF2-40B4-BE49-F238E27FC236}">
                <a16:creationId xmlns:a16="http://schemas.microsoft.com/office/drawing/2014/main" xmlns="" id="{00000000-0008-0000-0700-0000AF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40</xdr:row>
      <xdr:rowOff>7620</xdr:rowOff>
    </xdr:from>
    <xdr:to>
      <xdr:col>0</xdr:col>
      <xdr:colOff>828625</xdr:colOff>
      <xdr:row>67</xdr:row>
      <xdr:rowOff>25614</xdr:rowOff>
    </xdr:to>
    <xdr:grpSp>
      <xdr:nvGrpSpPr>
        <xdr:cNvPr id="183" name="AddRemoveBTN_EducWorkQ4_1" hidden="1">
          <a:extLst>
            <a:ext uri="{FF2B5EF4-FFF2-40B4-BE49-F238E27FC236}">
              <a16:creationId xmlns:a16="http://schemas.microsoft.com/office/drawing/2014/main" xmlns="" id="{00000000-0008-0000-0700-0000B7000000}"/>
            </a:ext>
          </a:extLst>
        </xdr:cNvPr>
        <xdr:cNvGrpSpPr/>
      </xdr:nvGrpSpPr>
      <xdr:grpSpPr>
        <a:xfrm>
          <a:off x="247650" y="8162925"/>
          <a:ext cx="579070" cy="707604"/>
          <a:chOff x="3783440" y="44020817"/>
          <a:chExt cx="583515" cy="690735"/>
        </a:xfrm>
      </xdr:grpSpPr>
      <xdr:sp macro="" textlink="">
        <xdr:nvSpPr>
          <xdr:cNvPr id="184" name="Rounded Rectangle 19" hidden="1">
            <a:extLst>
              <a:ext uri="{FF2B5EF4-FFF2-40B4-BE49-F238E27FC236}">
                <a16:creationId xmlns:a16="http://schemas.microsoft.com/office/drawing/2014/main" xmlns="" id="{00000000-0008-0000-0700-0000B80000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5" name="Straight Connector 184" hidden="1">
            <a:extLst>
              <a:ext uri="{FF2B5EF4-FFF2-40B4-BE49-F238E27FC236}">
                <a16:creationId xmlns:a16="http://schemas.microsoft.com/office/drawing/2014/main" xmlns="" id="{00000000-0008-0000-0700-0000B90000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6" name="Straight Connector 185" hidden="1">
            <a:extLst>
              <a:ext uri="{FF2B5EF4-FFF2-40B4-BE49-F238E27FC236}">
                <a16:creationId xmlns:a16="http://schemas.microsoft.com/office/drawing/2014/main" xmlns="" id="{00000000-0008-0000-0700-0000BA00000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87" name="Rectangle 186" hidden="1">
            <a:extLst>
              <a:ext uri="{FF2B5EF4-FFF2-40B4-BE49-F238E27FC236}">
                <a16:creationId xmlns:a16="http://schemas.microsoft.com/office/drawing/2014/main" xmlns="" id="{00000000-0008-0000-0700-0000BB0000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88" name="Plus Sign 153" hidden="1">
            <a:extLst>
              <a:ext uri="{FF2B5EF4-FFF2-40B4-BE49-F238E27FC236}">
                <a16:creationId xmlns:a16="http://schemas.microsoft.com/office/drawing/2014/main" xmlns="" id="{00000000-0008-0000-0700-0000BC0000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89" name="Minus Sign 154" hidden="1">
            <a:extLst>
              <a:ext uri="{FF2B5EF4-FFF2-40B4-BE49-F238E27FC236}">
                <a16:creationId xmlns:a16="http://schemas.microsoft.com/office/drawing/2014/main" xmlns="" id="{00000000-0008-0000-0700-0000BD00000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49</xdr:row>
      <xdr:rowOff>9525</xdr:rowOff>
    </xdr:from>
    <xdr:to>
      <xdr:col>0</xdr:col>
      <xdr:colOff>831165</xdr:colOff>
      <xdr:row>68</xdr:row>
      <xdr:rowOff>244689</xdr:rowOff>
    </xdr:to>
    <xdr:grpSp>
      <xdr:nvGrpSpPr>
        <xdr:cNvPr id="197" name="AddRemoveBTN_EducWorkQ5_1" hidden="1">
          <a:extLst>
            <a:ext uri="{FF2B5EF4-FFF2-40B4-BE49-F238E27FC236}">
              <a16:creationId xmlns:a16="http://schemas.microsoft.com/office/drawing/2014/main" xmlns="" id="{8B6174CE-7B93-4A02-8AB1-CEDFA0E450B7}"/>
            </a:ext>
          </a:extLst>
        </xdr:cNvPr>
        <xdr:cNvGrpSpPr/>
      </xdr:nvGrpSpPr>
      <xdr:grpSpPr>
        <a:xfrm>
          <a:off x="243840" y="8505825"/>
          <a:ext cx="585420" cy="705699"/>
          <a:chOff x="3783440" y="44020817"/>
          <a:chExt cx="583515" cy="690735"/>
        </a:xfrm>
      </xdr:grpSpPr>
      <xdr:sp macro="" textlink="">
        <xdr:nvSpPr>
          <xdr:cNvPr id="198" name="Rounded Rectangle 19" hidden="1">
            <a:extLst>
              <a:ext uri="{FF2B5EF4-FFF2-40B4-BE49-F238E27FC236}">
                <a16:creationId xmlns:a16="http://schemas.microsoft.com/office/drawing/2014/main" xmlns="" id="{313189FF-1C49-4E11-8B85-3656AAF1ECB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9" name="Straight Connector 198" hidden="1">
            <a:extLst>
              <a:ext uri="{FF2B5EF4-FFF2-40B4-BE49-F238E27FC236}">
                <a16:creationId xmlns:a16="http://schemas.microsoft.com/office/drawing/2014/main" xmlns="" id="{12086D08-746F-4A22-AEDC-558A4533234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0" name="Straight Connector 199" hidden="1">
            <a:extLst>
              <a:ext uri="{FF2B5EF4-FFF2-40B4-BE49-F238E27FC236}">
                <a16:creationId xmlns:a16="http://schemas.microsoft.com/office/drawing/2014/main" xmlns="" id="{5D6284E9-635A-4682-862C-E4E797009CB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Rectangle 200" hidden="1">
            <a:extLst>
              <a:ext uri="{FF2B5EF4-FFF2-40B4-BE49-F238E27FC236}">
                <a16:creationId xmlns:a16="http://schemas.microsoft.com/office/drawing/2014/main" xmlns="" id="{B2F68A90-8492-4D42-997C-19D6E49A9FE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202" name="Plus Sign 153" hidden="1">
            <a:extLst>
              <a:ext uri="{FF2B5EF4-FFF2-40B4-BE49-F238E27FC236}">
                <a16:creationId xmlns:a16="http://schemas.microsoft.com/office/drawing/2014/main" xmlns="" id="{DBBE4177-76B1-49AB-A8F1-3975C88D22A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203" name="Minus Sign 154" hidden="1">
            <a:extLst>
              <a:ext uri="{FF2B5EF4-FFF2-40B4-BE49-F238E27FC236}">
                <a16:creationId xmlns:a16="http://schemas.microsoft.com/office/drawing/2014/main" xmlns="" id="{07878969-DF39-4383-BC1B-9B8EF924886E}"/>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70</xdr:row>
      <xdr:rowOff>0</xdr:rowOff>
    </xdr:from>
    <xdr:to>
      <xdr:col>0</xdr:col>
      <xdr:colOff>831165</xdr:colOff>
      <xdr:row>86</xdr:row>
      <xdr:rowOff>200239</xdr:rowOff>
    </xdr:to>
    <xdr:grpSp>
      <xdr:nvGrpSpPr>
        <xdr:cNvPr id="204" name="AddRemoveBTN_EducWorkQ7_1" hidden="1">
          <a:extLst>
            <a:ext uri="{FF2B5EF4-FFF2-40B4-BE49-F238E27FC236}">
              <a16:creationId xmlns:a16="http://schemas.microsoft.com/office/drawing/2014/main" xmlns="" id="{434D8EF6-B6A2-4511-8E37-C10689AC1122}"/>
            </a:ext>
          </a:extLst>
        </xdr:cNvPr>
        <xdr:cNvGrpSpPr/>
      </xdr:nvGrpSpPr>
      <xdr:grpSpPr>
        <a:xfrm>
          <a:off x="243840" y="9629775"/>
          <a:ext cx="585420" cy="659344"/>
          <a:chOff x="3783440" y="44020817"/>
          <a:chExt cx="583515" cy="690735"/>
        </a:xfrm>
      </xdr:grpSpPr>
      <xdr:sp macro="" textlink="">
        <xdr:nvSpPr>
          <xdr:cNvPr id="205" name="Rounded Rectangle 19" hidden="1">
            <a:extLst>
              <a:ext uri="{FF2B5EF4-FFF2-40B4-BE49-F238E27FC236}">
                <a16:creationId xmlns:a16="http://schemas.microsoft.com/office/drawing/2014/main" xmlns="" id="{9C33F5F7-3CF4-4AA8-8E8C-C6FDED8D417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06" name="Straight Connector 205" hidden="1">
            <a:extLst>
              <a:ext uri="{FF2B5EF4-FFF2-40B4-BE49-F238E27FC236}">
                <a16:creationId xmlns:a16="http://schemas.microsoft.com/office/drawing/2014/main" xmlns="" id="{4738ACF2-8C5A-461D-B6E4-FDE2E4A2BBD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7" name="Straight Connector 206" hidden="1">
            <a:extLst>
              <a:ext uri="{FF2B5EF4-FFF2-40B4-BE49-F238E27FC236}">
                <a16:creationId xmlns:a16="http://schemas.microsoft.com/office/drawing/2014/main" xmlns="" id="{6DE509FB-5DD9-4F98-B54D-071FAB38807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8" name="Rectangle 207" hidden="1">
            <a:extLst>
              <a:ext uri="{FF2B5EF4-FFF2-40B4-BE49-F238E27FC236}">
                <a16:creationId xmlns:a16="http://schemas.microsoft.com/office/drawing/2014/main" xmlns="" id="{04FA3C69-6AC0-45D9-B55A-EE1E78ACE38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209" name="Plus Sign 153" hidden="1">
            <a:extLst>
              <a:ext uri="{FF2B5EF4-FFF2-40B4-BE49-F238E27FC236}">
                <a16:creationId xmlns:a16="http://schemas.microsoft.com/office/drawing/2014/main" xmlns="" id="{EAC87D5C-2820-45A8-874F-1107D501A9E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210" name="Minus Sign 154" hidden="1">
            <a:extLst>
              <a:ext uri="{FF2B5EF4-FFF2-40B4-BE49-F238E27FC236}">
                <a16:creationId xmlns:a16="http://schemas.microsoft.com/office/drawing/2014/main" xmlns="" id="{BBF91FF1-F019-4E21-A733-3E1D6BC523D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79</xdr:row>
      <xdr:rowOff>19050</xdr:rowOff>
    </xdr:from>
    <xdr:to>
      <xdr:col>0</xdr:col>
      <xdr:colOff>831165</xdr:colOff>
      <xdr:row>94</xdr:row>
      <xdr:rowOff>76414</xdr:rowOff>
    </xdr:to>
    <xdr:grpSp>
      <xdr:nvGrpSpPr>
        <xdr:cNvPr id="218" name="AddRemoveBTN_EducWorkQ8_1" hidden="1">
          <a:extLst>
            <a:ext uri="{FF2B5EF4-FFF2-40B4-BE49-F238E27FC236}">
              <a16:creationId xmlns:a16="http://schemas.microsoft.com/office/drawing/2014/main" xmlns="" id="{C81E195B-1FFE-4873-8101-A4DC97BD21C1}"/>
            </a:ext>
          </a:extLst>
        </xdr:cNvPr>
        <xdr:cNvGrpSpPr/>
      </xdr:nvGrpSpPr>
      <xdr:grpSpPr>
        <a:xfrm>
          <a:off x="243840" y="9972675"/>
          <a:ext cx="585420" cy="666964"/>
          <a:chOff x="3783440" y="44020817"/>
          <a:chExt cx="583515" cy="690735"/>
        </a:xfrm>
      </xdr:grpSpPr>
      <xdr:sp macro="" textlink="">
        <xdr:nvSpPr>
          <xdr:cNvPr id="219" name="Rounded Rectangle 19" hidden="1">
            <a:extLst>
              <a:ext uri="{FF2B5EF4-FFF2-40B4-BE49-F238E27FC236}">
                <a16:creationId xmlns:a16="http://schemas.microsoft.com/office/drawing/2014/main" xmlns="" id="{D1C276A3-4867-437F-BABE-A1FB2CCB267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0" name="Straight Connector 219" hidden="1">
            <a:extLst>
              <a:ext uri="{FF2B5EF4-FFF2-40B4-BE49-F238E27FC236}">
                <a16:creationId xmlns:a16="http://schemas.microsoft.com/office/drawing/2014/main" xmlns="" id="{27C8FC9A-90BE-44EC-AAEC-CF4C350B754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1" name="Straight Connector 220" hidden="1">
            <a:extLst>
              <a:ext uri="{FF2B5EF4-FFF2-40B4-BE49-F238E27FC236}">
                <a16:creationId xmlns:a16="http://schemas.microsoft.com/office/drawing/2014/main" xmlns="" id="{2959D6E5-C28E-4CB9-A87A-0D6295D9DAD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2" name="Rectangle 221" hidden="1">
            <a:extLst>
              <a:ext uri="{FF2B5EF4-FFF2-40B4-BE49-F238E27FC236}">
                <a16:creationId xmlns:a16="http://schemas.microsoft.com/office/drawing/2014/main" xmlns="" id="{E57B0203-7430-44F0-95C0-3FFA65271F2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8_1_Add" textlink="">
        <xdr:nvSpPr>
          <xdr:cNvPr id="223" name="Plus Sign 153" hidden="1">
            <a:extLst>
              <a:ext uri="{FF2B5EF4-FFF2-40B4-BE49-F238E27FC236}">
                <a16:creationId xmlns:a16="http://schemas.microsoft.com/office/drawing/2014/main" xmlns="" id="{3B02960A-FB2C-4847-9069-111250B831F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8_1_Remove" textlink="">
        <xdr:nvSpPr>
          <xdr:cNvPr id="224" name="Minus Sign 154" hidden="1">
            <a:extLst>
              <a:ext uri="{FF2B5EF4-FFF2-40B4-BE49-F238E27FC236}">
                <a16:creationId xmlns:a16="http://schemas.microsoft.com/office/drawing/2014/main" xmlns="" id="{149968AD-2C6E-49C5-9469-5AFF424C103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88</xdr:row>
      <xdr:rowOff>0</xdr:rowOff>
    </xdr:from>
    <xdr:to>
      <xdr:col>0</xdr:col>
      <xdr:colOff>831165</xdr:colOff>
      <xdr:row>97</xdr:row>
      <xdr:rowOff>120864</xdr:rowOff>
    </xdr:to>
    <xdr:grpSp>
      <xdr:nvGrpSpPr>
        <xdr:cNvPr id="225" name="AddRemoveBTN_EducWorkQ9_1" hidden="1">
          <a:extLst>
            <a:ext uri="{FF2B5EF4-FFF2-40B4-BE49-F238E27FC236}">
              <a16:creationId xmlns:a16="http://schemas.microsoft.com/office/drawing/2014/main" xmlns="" id="{D15C3BE1-288B-4FDD-AC54-7422E60381FB}"/>
            </a:ext>
          </a:extLst>
        </xdr:cNvPr>
        <xdr:cNvGrpSpPr/>
      </xdr:nvGrpSpPr>
      <xdr:grpSpPr>
        <a:xfrm>
          <a:off x="243840" y="10563225"/>
          <a:ext cx="585420" cy="694269"/>
          <a:chOff x="3783440" y="44020817"/>
          <a:chExt cx="583515" cy="690735"/>
        </a:xfrm>
      </xdr:grpSpPr>
      <xdr:sp macro="" textlink="">
        <xdr:nvSpPr>
          <xdr:cNvPr id="226" name="Rounded Rectangle 19" hidden="1">
            <a:extLst>
              <a:ext uri="{FF2B5EF4-FFF2-40B4-BE49-F238E27FC236}">
                <a16:creationId xmlns:a16="http://schemas.microsoft.com/office/drawing/2014/main" xmlns="" id="{7B505B05-FC14-4D04-9A77-44EFB484DBB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7" name="Straight Connector 226" hidden="1">
            <a:extLst>
              <a:ext uri="{FF2B5EF4-FFF2-40B4-BE49-F238E27FC236}">
                <a16:creationId xmlns:a16="http://schemas.microsoft.com/office/drawing/2014/main" xmlns="" id="{C490736C-7AAC-462E-88AA-7A45F664131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8" name="Straight Connector 227" hidden="1">
            <a:extLst>
              <a:ext uri="{FF2B5EF4-FFF2-40B4-BE49-F238E27FC236}">
                <a16:creationId xmlns:a16="http://schemas.microsoft.com/office/drawing/2014/main" xmlns="" id="{40CCDE00-0E1F-4E41-9AD3-1D3C5EFDC4E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9" name="Rectangle 228" hidden="1">
            <a:extLst>
              <a:ext uri="{FF2B5EF4-FFF2-40B4-BE49-F238E27FC236}">
                <a16:creationId xmlns:a16="http://schemas.microsoft.com/office/drawing/2014/main" xmlns="" id="{342FDDB9-C7ED-4D92-A75A-8A96B133048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9_1_Add" textlink="">
        <xdr:nvSpPr>
          <xdr:cNvPr id="230" name="Plus Sign 153" hidden="1">
            <a:extLst>
              <a:ext uri="{FF2B5EF4-FFF2-40B4-BE49-F238E27FC236}">
                <a16:creationId xmlns:a16="http://schemas.microsoft.com/office/drawing/2014/main" xmlns="" id="{294AF5C7-195D-47AB-83E2-C62AF1BFBE4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9_1_Remove" textlink="">
        <xdr:nvSpPr>
          <xdr:cNvPr id="231" name="Minus Sign 154" hidden="1">
            <a:extLst>
              <a:ext uri="{FF2B5EF4-FFF2-40B4-BE49-F238E27FC236}">
                <a16:creationId xmlns:a16="http://schemas.microsoft.com/office/drawing/2014/main" xmlns="" id="{AD7364B3-868A-43C6-A656-9F5385490F1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5</xdr:col>
      <xdr:colOff>1244600</xdr:colOff>
      <xdr:row>0</xdr:row>
      <xdr:rowOff>133350</xdr:rowOff>
    </xdr:from>
    <xdr:to>
      <xdr:col>11</xdr:col>
      <xdr:colOff>558800</xdr:colOff>
      <xdr:row>11</xdr:row>
      <xdr:rowOff>104429</xdr:rowOff>
    </xdr:to>
    <xdr:grpSp>
      <xdr:nvGrpSpPr>
        <xdr:cNvPr id="247" name="NaviExpanded">
          <a:extLst>
            <a:ext uri="{FF2B5EF4-FFF2-40B4-BE49-F238E27FC236}">
              <a16:creationId xmlns:a16="http://schemas.microsoft.com/office/drawing/2014/main" xmlns="" id="{C36D6F08-3EA7-42F8-A9F4-B78B275D5CFF}"/>
            </a:ext>
          </a:extLst>
        </xdr:cNvPr>
        <xdr:cNvGrpSpPr/>
      </xdr:nvGrpSpPr>
      <xdr:grpSpPr>
        <a:xfrm>
          <a:off x="2612390" y="129540"/>
          <a:ext cx="11106150" cy="2382809"/>
          <a:chOff x="2552700" y="128795"/>
          <a:chExt cx="10838261" cy="2363489"/>
        </a:xfrm>
      </xdr:grpSpPr>
      <xdr:grpSp>
        <xdr:nvGrpSpPr>
          <xdr:cNvPr id="248" name="Group 247">
            <a:extLst>
              <a:ext uri="{FF2B5EF4-FFF2-40B4-BE49-F238E27FC236}">
                <a16:creationId xmlns:a16="http://schemas.microsoft.com/office/drawing/2014/main" xmlns="" id="{11BA8F70-0536-496B-8246-460591470E4F}"/>
              </a:ext>
            </a:extLst>
          </xdr:cNvPr>
          <xdr:cNvGrpSpPr/>
        </xdr:nvGrpSpPr>
        <xdr:grpSpPr>
          <a:xfrm>
            <a:off x="2552700" y="128795"/>
            <a:ext cx="10838261" cy="2197726"/>
            <a:chOff x="2552700" y="128795"/>
            <a:chExt cx="10838261" cy="2197725"/>
          </a:xfrm>
        </xdr:grpSpPr>
        <xdr:grpSp>
          <xdr:nvGrpSpPr>
            <xdr:cNvPr id="255" name="Group 254">
              <a:extLst>
                <a:ext uri="{FF2B5EF4-FFF2-40B4-BE49-F238E27FC236}">
                  <a16:creationId xmlns:a16="http://schemas.microsoft.com/office/drawing/2014/main" xmlns="" id="{68032AF9-16E5-435A-A141-F20A16705B6F}"/>
                </a:ext>
              </a:extLst>
            </xdr:cNvPr>
            <xdr:cNvGrpSpPr/>
          </xdr:nvGrpSpPr>
          <xdr:grpSpPr>
            <a:xfrm>
              <a:off x="2552700" y="128795"/>
              <a:ext cx="9342839" cy="1850333"/>
              <a:chOff x="1969962" y="2725807"/>
              <a:chExt cx="9342839" cy="1850333"/>
            </a:xfrm>
          </xdr:grpSpPr>
          <xdr:grpSp>
            <xdr:nvGrpSpPr>
              <xdr:cNvPr id="259" name="Group 258">
                <a:extLst>
                  <a:ext uri="{FF2B5EF4-FFF2-40B4-BE49-F238E27FC236}">
                    <a16:creationId xmlns:a16="http://schemas.microsoft.com/office/drawing/2014/main" xmlns="" id="{E9146565-88C7-4787-9BA8-31EA6D4D6B1F}"/>
                  </a:ext>
                </a:extLst>
              </xdr:cNvPr>
              <xdr:cNvGrpSpPr/>
            </xdr:nvGrpSpPr>
            <xdr:grpSpPr>
              <a:xfrm>
                <a:off x="1972089" y="2730362"/>
                <a:ext cx="3076575" cy="904874"/>
                <a:chOff x="3657600" y="3676650"/>
                <a:chExt cx="3076575" cy="904874"/>
              </a:xfrm>
            </xdr:grpSpPr>
            <xdr:sp macro="[0]!GoToPersonalInfo" textlink="">
              <xdr:nvSpPr>
                <xdr:cNvPr id="276" name="Rectangle: Rounded Corners 275">
                  <a:extLst>
                    <a:ext uri="{FF2B5EF4-FFF2-40B4-BE49-F238E27FC236}">
                      <a16:creationId xmlns:a16="http://schemas.microsoft.com/office/drawing/2014/main" xmlns="" id="{97CBCF90-B3A6-42CA-8EAE-74D2B66421FE}"/>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1. ԿԵՆՍԱԳՐԱԿԱՆ ՏՎՅԱԼՆԵՐ</a:t>
                  </a:r>
                  <a:endParaRPr lang="en-US" sz="1050" i="1">
                    <a:solidFill>
                      <a:schemeClr val="tx1"/>
                    </a:solidFill>
                  </a:endParaRPr>
                </a:p>
              </xdr:txBody>
            </xdr:sp>
            <xdr:graphicFrame macro="">
              <xdr:nvGraphicFramePr>
                <xdr:cNvPr id="275" name="Chart 274">
                  <a:extLst>
                    <a:ext uri="{FF2B5EF4-FFF2-40B4-BE49-F238E27FC236}">
                      <a16:creationId xmlns:a16="http://schemas.microsoft.com/office/drawing/2014/main" xmlns="" id="{F010F8F2-B62B-4BEE-B404-A855C3A6F316}"/>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2"/>
                </a:graphicData>
              </a:graphic>
            </xdr:graphicFrame>
          </xdr:grpSp>
          <xdr:grpSp>
            <xdr:nvGrpSpPr>
              <xdr:cNvPr id="260" name="Group 259">
                <a:extLst>
                  <a:ext uri="{FF2B5EF4-FFF2-40B4-BE49-F238E27FC236}">
                    <a16:creationId xmlns:a16="http://schemas.microsoft.com/office/drawing/2014/main" xmlns="" id="{02646804-26EA-4E6B-AE61-B217D9E17C2A}"/>
                  </a:ext>
                </a:extLst>
              </xdr:cNvPr>
              <xdr:cNvGrpSpPr/>
            </xdr:nvGrpSpPr>
            <xdr:grpSpPr>
              <a:xfrm>
                <a:off x="5096289" y="2731604"/>
                <a:ext cx="3076575" cy="904874"/>
                <a:chOff x="3657600" y="3676650"/>
                <a:chExt cx="3076575" cy="904874"/>
              </a:xfrm>
            </xdr:grpSpPr>
            <xdr:sp macro="[0]!GoToEducWork" textlink="">
              <xdr:nvSpPr>
                <xdr:cNvPr id="273" name="Rectangle: Rounded Corners 272">
                  <a:extLst>
                    <a:ext uri="{FF2B5EF4-FFF2-40B4-BE49-F238E27FC236}">
                      <a16:creationId xmlns:a16="http://schemas.microsoft.com/office/drawing/2014/main" xmlns="" id="{C0A20885-565E-409C-9D46-64C546498B0C}"/>
                    </a:ext>
                  </a:extLst>
                </xdr:cNvPr>
                <xdr:cNvSpPr/>
              </xdr:nvSpPr>
              <xdr:spPr>
                <a:xfrm>
                  <a:off x="3657600" y="3676650"/>
                  <a:ext cx="3076575" cy="89535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2. ԿՐԹՈՒԹՅԱՆ, ԱՇԽԱՏԱՆՔԱՅԻՆ ՓՈՐՁԻ ՎԵՐԱԲԵՐՅԱԼ ՏԵՂԵԿՈՒԹՅՈՒՆՆԵՐ</a:t>
                  </a:r>
                  <a:endParaRPr lang="en-US" sz="1050" i="1">
                    <a:solidFill>
                      <a:schemeClr val="tx1"/>
                    </a:solidFill>
                  </a:endParaRPr>
                </a:p>
              </xdr:txBody>
            </xdr:sp>
            <xdr:graphicFrame macro="">
              <xdr:nvGraphicFramePr>
                <xdr:cNvPr id="274" name="Chart 273">
                  <a:extLst>
                    <a:ext uri="{FF2B5EF4-FFF2-40B4-BE49-F238E27FC236}">
                      <a16:creationId xmlns:a16="http://schemas.microsoft.com/office/drawing/2014/main" xmlns="" id="{E9116955-260C-4E9D-B418-4AA61C3D292F}"/>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3"/>
                </a:graphicData>
              </a:graphic>
            </xdr:graphicFrame>
          </xdr:grpSp>
          <xdr:grpSp>
            <xdr:nvGrpSpPr>
              <xdr:cNvPr id="261" name="Group 260">
                <a:extLst>
                  <a:ext uri="{FF2B5EF4-FFF2-40B4-BE49-F238E27FC236}">
                    <a16:creationId xmlns:a16="http://schemas.microsoft.com/office/drawing/2014/main" xmlns="" id="{6039A9D0-ED57-4D6B-A3BB-1A667B1B0D60}"/>
                  </a:ext>
                </a:extLst>
              </xdr:cNvPr>
              <xdr:cNvGrpSpPr/>
            </xdr:nvGrpSpPr>
            <xdr:grpSpPr>
              <a:xfrm>
                <a:off x="5091261" y="3665881"/>
                <a:ext cx="3076575" cy="904874"/>
                <a:chOff x="3657600" y="3676650"/>
                <a:chExt cx="3076575" cy="904874"/>
              </a:xfrm>
            </xdr:grpSpPr>
            <xdr:sp macro="[0]!GoToCriminalRelation" textlink="">
              <xdr:nvSpPr>
                <xdr:cNvPr id="272" name="Rectangle: Rounded Corners 271">
                  <a:extLst>
                    <a:ext uri="{FF2B5EF4-FFF2-40B4-BE49-F238E27FC236}">
                      <a16:creationId xmlns:a16="http://schemas.microsoft.com/office/drawing/2014/main" xmlns="" id="{1D3438E5-20E2-484E-AC57-ABA3F303850F}"/>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5. ՔՐԵԱԿԱՆ ԵՆԹԱՄՇԱԿՈՒՅԹԻՆ ՀԱՐԵԼՈՒ ՀՆԱՐԱՎՈՐՈՒԹՅԱՆ ՎԵՐԱԲԵՐՅԱԼ ՏԵՂԵԿՈՒԹՅՈՒՆՆԵՐ</a:t>
                  </a:r>
                  <a:endParaRPr lang="en-US" sz="1050" i="1">
                    <a:solidFill>
                      <a:schemeClr val="tx1"/>
                    </a:solidFill>
                  </a:endParaRPr>
                </a:p>
              </xdr:txBody>
            </xdr:sp>
            <xdr:graphicFrame macro="">
              <xdr:nvGraphicFramePr>
                <xdr:cNvPr id="271" name="Chart 270">
                  <a:extLst>
                    <a:ext uri="{FF2B5EF4-FFF2-40B4-BE49-F238E27FC236}">
                      <a16:creationId xmlns:a16="http://schemas.microsoft.com/office/drawing/2014/main" xmlns="" id="{85BF8171-53C6-4B1A-8841-80D0F5EFC9EB}"/>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4"/>
                </a:graphicData>
              </a:graphic>
            </xdr:graphicFrame>
          </xdr:grpSp>
          <xdr:grpSp>
            <xdr:nvGrpSpPr>
              <xdr:cNvPr id="262" name="Group 261">
                <a:extLst>
                  <a:ext uri="{FF2B5EF4-FFF2-40B4-BE49-F238E27FC236}">
                    <a16:creationId xmlns:a16="http://schemas.microsoft.com/office/drawing/2014/main" xmlns="" id="{D671E9EE-72EA-4916-B503-D25F14FD7FFA}"/>
                  </a:ext>
                </a:extLst>
              </xdr:cNvPr>
              <xdr:cNvGrpSpPr/>
            </xdr:nvGrpSpPr>
            <xdr:grpSpPr>
              <a:xfrm>
                <a:off x="1969962" y="3671266"/>
                <a:ext cx="3076575" cy="904874"/>
                <a:chOff x="3657600" y="3676650"/>
                <a:chExt cx="3076575" cy="904874"/>
              </a:xfrm>
            </xdr:grpSpPr>
            <xdr:sp macro="[0]!GoToCharges" textlink="">
              <xdr:nvSpPr>
                <xdr:cNvPr id="270" name="Rectangle: Rounded Corners 269">
                  <a:extLst>
                    <a:ext uri="{FF2B5EF4-FFF2-40B4-BE49-F238E27FC236}">
                      <a16:creationId xmlns:a16="http://schemas.microsoft.com/office/drawing/2014/main" xmlns="" id="{A9035722-817F-46F8-BFB8-144B2E2A0429}"/>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4. ՔՐԵԱԿԱՆ, ՎԱՐՉԱԿԱՆ ԿԱՄ ԿԱՐԳԱՊԱՀԱԿԱՆ ՊԱՏԱՍԽԱՆԱՏՎՈՒԹՅԱՆ ԵՆԹԱՐԿՎԱԾ ԼԻՆԵԼՈՒ ՎԵՐԱԲԵՐՅԱԼ ՏԵՂԵԿԱՏՎՈՒԹՅՈՒՆ</a:t>
                  </a:r>
                  <a:endParaRPr lang="en-US" sz="1050" i="1">
                    <a:solidFill>
                      <a:schemeClr val="tx1"/>
                    </a:solidFill>
                  </a:endParaRPr>
                </a:p>
              </xdr:txBody>
            </xdr:sp>
            <xdr:graphicFrame macro="">
              <xdr:nvGraphicFramePr>
                <xdr:cNvPr id="269" name="Chart 268">
                  <a:extLst>
                    <a:ext uri="{FF2B5EF4-FFF2-40B4-BE49-F238E27FC236}">
                      <a16:creationId xmlns:a16="http://schemas.microsoft.com/office/drawing/2014/main" xmlns="" id="{07E6AC56-8032-4268-83CF-5D34889BE04B}"/>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5"/>
                </a:graphicData>
              </a:graphic>
            </xdr:graphicFrame>
          </xdr:grpSp>
          <xdr:grpSp>
            <xdr:nvGrpSpPr>
              <xdr:cNvPr id="263" name="Group 262">
                <a:extLst>
                  <a:ext uri="{FF2B5EF4-FFF2-40B4-BE49-F238E27FC236}">
                    <a16:creationId xmlns:a16="http://schemas.microsoft.com/office/drawing/2014/main" xmlns="" id="{68943C8C-FAFC-45FE-A5ED-8FA0583E0E90}"/>
                  </a:ext>
                </a:extLst>
              </xdr:cNvPr>
              <xdr:cNvGrpSpPr/>
            </xdr:nvGrpSpPr>
            <xdr:grpSpPr>
              <a:xfrm>
                <a:off x="8219660" y="2725807"/>
                <a:ext cx="3093141" cy="914399"/>
                <a:chOff x="3657600" y="3667125"/>
                <a:chExt cx="3076575" cy="914399"/>
              </a:xfrm>
            </xdr:grpSpPr>
            <xdr:sp macro="[0]!GoToRelation" textlink="">
              <xdr:nvSpPr>
                <xdr:cNvPr id="268" name="Rectangle: Rounded Corners 267">
                  <a:extLst>
                    <a:ext uri="{FF2B5EF4-FFF2-40B4-BE49-F238E27FC236}">
                      <a16:creationId xmlns:a16="http://schemas.microsoft.com/office/drawing/2014/main" xmlns="" id="{87D13C04-23E7-459A-9810-91EA8567DE48}"/>
                    </a:ext>
                  </a:extLst>
                </xdr:cNvPr>
                <xdr:cNvSpPr/>
              </xdr:nvSpPr>
              <xdr:spPr>
                <a:xfrm>
                  <a:off x="3657600" y="3667125"/>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3. ՇԱՀԵՐԻ ՎԵՐԱԲԵՐՅԱԼ ՏԵՂԵԿՈՒԹՅՈՒՆՆԵՐ</a:t>
                  </a:r>
                  <a:endParaRPr lang="en-US" sz="1050" i="1">
                    <a:solidFill>
                      <a:schemeClr val="tx1"/>
                    </a:solidFill>
                  </a:endParaRPr>
                </a:p>
              </xdr:txBody>
            </xdr:sp>
            <xdr:graphicFrame macro="">
              <xdr:nvGraphicFramePr>
                <xdr:cNvPr id="267" name="Chart 266">
                  <a:extLst>
                    <a:ext uri="{FF2B5EF4-FFF2-40B4-BE49-F238E27FC236}">
                      <a16:creationId xmlns:a16="http://schemas.microsoft.com/office/drawing/2014/main" xmlns="" id="{63516042-B54E-4C77-A213-B8259E2B92FD}"/>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6"/>
                </a:graphicData>
              </a:graphic>
            </xdr:graphicFrame>
          </xdr:grpSp>
          <xdr:grpSp>
            <xdr:nvGrpSpPr>
              <xdr:cNvPr id="264" name="Group 263">
                <a:extLst>
                  <a:ext uri="{FF2B5EF4-FFF2-40B4-BE49-F238E27FC236}">
                    <a16:creationId xmlns:a16="http://schemas.microsoft.com/office/drawing/2014/main" xmlns="" id="{D67596AE-DF16-4C8B-8919-91A26E1FE8F2}"/>
                  </a:ext>
                </a:extLst>
              </xdr:cNvPr>
              <xdr:cNvGrpSpPr/>
            </xdr:nvGrpSpPr>
            <xdr:grpSpPr>
              <a:xfrm>
                <a:off x="8214720" y="3662527"/>
                <a:ext cx="3093554" cy="904874"/>
                <a:chOff x="3657600" y="3676650"/>
                <a:chExt cx="3076575" cy="904874"/>
              </a:xfrm>
            </xdr:grpSpPr>
            <xdr:graphicFrame macro="">
              <xdr:nvGraphicFramePr>
                <xdr:cNvPr id="265" name="Chart 264">
                  <a:extLst>
                    <a:ext uri="{FF2B5EF4-FFF2-40B4-BE49-F238E27FC236}">
                      <a16:creationId xmlns:a16="http://schemas.microsoft.com/office/drawing/2014/main" xmlns="" id="{2BFAE114-18B6-4570-A7B1-EC43B400D606}"/>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7"/>
                </a:graphicData>
              </a:graphic>
            </xdr:graphicFrame>
            <xdr:sp macro="[0]!GoToProperty" textlink="">
              <xdr:nvSpPr>
                <xdr:cNvPr id="266" name="Rectangle: Rounded Corners 265">
                  <a:extLst>
                    <a:ext uri="{FF2B5EF4-FFF2-40B4-BE49-F238E27FC236}">
                      <a16:creationId xmlns:a16="http://schemas.microsoft.com/office/drawing/2014/main" xmlns="" id="{64025B1F-EA11-45C7-9278-735AA1B90DE4}"/>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6. ԳՈՒՅՔԱՅԻՆ ԴՐՈՒԹՅԱՆ ՎԵՐԱԲԵՐՅԱԼ ԱՄՓՈՓ ՏԵՂԵԿՈՒԹՅՈՒՆՆԵՐ</a:t>
                  </a:r>
                  <a:endParaRPr lang="en-US" sz="1050" i="1">
                    <a:solidFill>
                      <a:schemeClr val="tx1"/>
                    </a:solidFill>
                  </a:endParaRPr>
                </a:p>
              </xdr:txBody>
            </xdr:sp>
          </xdr:grpSp>
        </xdr:grpSp>
        <xdr:grpSp>
          <xdr:nvGrpSpPr>
            <xdr:cNvPr id="256" name="Group 255">
              <a:extLst>
                <a:ext uri="{FF2B5EF4-FFF2-40B4-BE49-F238E27FC236}">
                  <a16:creationId xmlns:a16="http://schemas.microsoft.com/office/drawing/2014/main" xmlns="" id="{7DED85B0-5F7F-4FC8-9DA8-7925AAA932AF}"/>
                </a:ext>
              </a:extLst>
            </xdr:cNvPr>
            <xdr:cNvGrpSpPr/>
          </xdr:nvGrpSpPr>
          <xdr:grpSpPr>
            <a:xfrm>
              <a:off x="12106275" y="962026"/>
              <a:ext cx="1284686" cy="1364494"/>
              <a:chOff x="13782675" y="2286001"/>
              <a:chExt cx="1284686" cy="1364494"/>
            </a:xfrm>
          </xdr:grpSpPr>
          <xdr:pic>
            <xdr:nvPicPr>
              <xdr:cNvPr id="257" name="Picture 256">
                <a:extLst>
                  <a:ext uri="{FF2B5EF4-FFF2-40B4-BE49-F238E27FC236}">
                    <a16:creationId xmlns:a16="http://schemas.microsoft.com/office/drawing/2014/main" xmlns="" id="{1379F1F5-E03E-4BCA-92C0-62C6DFD857B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125572" y="2840478"/>
                <a:ext cx="575404" cy="644665"/>
              </a:xfrm>
              <a:prstGeom prst="rect">
                <a:avLst/>
              </a:prstGeom>
            </xdr:spPr>
          </xdr:pic>
          <xdr:sp macro="[0]!ExtractPDF" textlink="">
            <xdr:nvSpPr>
              <xdr:cNvPr id="258" name="Rectangle: Rounded Corners 257">
                <a:extLst>
                  <a:ext uri="{FF2B5EF4-FFF2-40B4-BE49-F238E27FC236}">
                    <a16:creationId xmlns:a16="http://schemas.microsoft.com/office/drawing/2014/main" xmlns="" id="{D37CB851-573C-4DB9-846A-6DC2F2148102}"/>
                  </a:ext>
                </a:extLst>
              </xdr:cNvPr>
              <xdr:cNvSpPr/>
            </xdr:nvSpPr>
            <xdr:spPr>
              <a:xfrm>
                <a:off x="13782675" y="2286001"/>
                <a:ext cx="1284686" cy="136449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hy-AM" sz="1050" i="1">
                    <a:solidFill>
                      <a:schemeClr val="tx1"/>
                    </a:solidFill>
                  </a:rPr>
                  <a:t>Արտահանել հարցաթերթիկը</a:t>
                </a:r>
                <a:endParaRPr lang="en-US" sz="1050" i="1">
                  <a:solidFill>
                    <a:schemeClr val="tx1"/>
                  </a:solidFill>
                </a:endParaRPr>
              </a:p>
            </xdr:txBody>
          </xdr:sp>
        </xdr:grpSp>
      </xdr:grpSp>
      <xdr:grpSp>
        <xdr:nvGrpSpPr>
          <xdr:cNvPr id="249" name="Group 248">
            <a:extLst>
              <a:ext uri="{FF2B5EF4-FFF2-40B4-BE49-F238E27FC236}">
                <a16:creationId xmlns:a16="http://schemas.microsoft.com/office/drawing/2014/main" xmlns="" id="{CC3DB5C0-F8FD-4A6F-A254-D0BCFBA55FF3}"/>
              </a:ext>
            </a:extLst>
          </xdr:cNvPr>
          <xdr:cNvGrpSpPr/>
        </xdr:nvGrpSpPr>
        <xdr:grpSpPr>
          <a:xfrm>
            <a:off x="2552702" y="2028825"/>
            <a:ext cx="9334499" cy="463459"/>
            <a:chOff x="2337610" y="1980195"/>
            <a:chExt cx="9355520" cy="463459"/>
          </a:xfrm>
        </xdr:grpSpPr>
        <xdr:graphicFrame macro="">
          <xdr:nvGraphicFramePr>
            <xdr:cNvPr id="250" name="Chart 249">
              <a:extLst>
                <a:ext uri="{FF2B5EF4-FFF2-40B4-BE49-F238E27FC236}">
                  <a16:creationId xmlns:a16="http://schemas.microsoft.com/office/drawing/2014/main" xmlns="" id="{2991A462-8AA6-485F-810D-A63914E6FC54}"/>
                </a:ext>
              </a:extLst>
            </xdr:cNvPr>
            <xdr:cNvGraphicFramePr>
              <a:graphicFrameLocks/>
            </xdr:cNvGraphicFramePr>
          </xdr:nvGraphicFramePr>
          <xdr:xfrm>
            <a:off x="4449654" y="2020408"/>
            <a:ext cx="6109136" cy="371475"/>
          </xdr:xfrm>
          <a:graphic>
            <a:graphicData uri="http://schemas.openxmlformats.org/drawingml/2006/chart">
              <c:chart xmlns:c="http://schemas.openxmlformats.org/drawingml/2006/chart" xmlns:r="http://schemas.openxmlformats.org/officeDocument/2006/relationships" r:id="rId9"/>
            </a:graphicData>
          </a:graphic>
        </xdr:graphicFrame>
        <xdr:sp macro="[0]!GoToChecking" textlink="">
          <xdr:nvSpPr>
            <xdr:cNvPr id="251" name="Rectangle 250">
              <a:extLst>
                <a:ext uri="{FF2B5EF4-FFF2-40B4-BE49-F238E27FC236}">
                  <a16:creationId xmlns:a16="http://schemas.microsoft.com/office/drawing/2014/main" xmlns="" id="{0E69D802-C793-4AEF-8E69-6EC56F8AEE0E}"/>
                </a:ext>
              </a:extLst>
            </xdr:cNvPr>
            <xdr:cNvSpPr/>
          </xdr:nvSpPr>
          <xdr:spPr>
            <a:xfrm>
              <a:off x="10359862" y="2002923"/>
              <a:ext cx="1267911" cy="436786"/>
            </a:xfrm>
            <a:prstGeom prst="rect">
              <a:avLst/>
            </a:prstGeom>
            <a:noFill/>
          </xdr:spPr>
          <xdr:txBody>
            <a:bodyPr wrap="none" lIns="91440" tIns="45720" rIns="91440" bIns="45720">
              <a:spAutoFit/>
            </a:bodyPr>
            <a:lstStyle/>
            <a:p>
              <a:pPr algn="ctr"/>
              <a:r>
                <a:rPr lang="hy-AM" sz="1100" b="0" cap="none" spc="0">
                  <a:ln w="0"/>
                  <a:solidFill>
                    <a:schemeClr val="tx1"/>
                  </a:solidFill>
                  <a:effectLst>
                    <a:outerShdw blurRad="38100" dist="19050" dir="2700000" algn="tl" rotWithShape="0">
                      <a:schemeClr val="dk1">
                        <a:alpha val="40000"/>
                      </a:schemeClr>
                    </a:outerShdw>
                  </a:effectLst>
                </a:rPr>
                <a:t>Մանրամասն </a:t>
              </a:r>
            </a:p>
            <a:p>
              <a:pPr algn="ctr"/>
              <a:r>
                <a:rPr lang="hy-AM" sz="1100" b="0" cap="none" spc="0">
                  <a:ln w="0"/>
                  <a:solidFill>
                    <a:schemeClr val="tx1"/>
                  </a:solidFill>
                  <a:effectLst>
                    <a:outerShdw blurRad="38100" dist="19050" dir="2700000" algn="tl" rotWithShape="0">
                      <a:schemeClr val="dk1">
                        <a:alpha val="40000"/>
                      </a:schemeClr>
                    </a:outerShdw>
                  </a:effectLst>
                </a:rPr>
                <a:t>հաշվետվություն</a:t>
              </a:r>
              <a:endParaRPr lang="en-US" sz="1100" b="0" cap="none" spc="0">
                <a:ln w="0"/>
                <a:solidFill>
                  <a:schemeClr val="tx1"/>
                </a:solidFill>
                <a:effectLst>
                  <a:outerShdw blurRad="38100" dist="19050" dir="2700000" algn="tl" rotWithShape="0">
                    <a:schemeClr val="dk1">
                      <a:alpha val="40000"/>
                    </a:schemeClr>
                  </a:outerShdw>
                </a:effectLst>
              </a:endParaRPr>
            </a:p>
          </xdr:txBody>
        </xdr:sp>
        <xdr:grpSp>
          <xdr:nvGrpSpPr>
            <xdr:cNvPr id="252" name="Group 251">
              <a:extLst>
                <a:ext uri="{FF2B5EF4-FFF2-40B4-BE49-F238E27FC236}">
                  <a16:creationId xmlns:a16="http://schemas.microsoft.com/office/drawing/2014/main" xmlns="" id="{E646D1CA-C9E6-4CF1-A233-AA2CA6937F8E}"/>
                </a:ext>
              </a:extLst>
            </xdr:cNvPr>
            <xdr:cNvGrpSpPr/>
          </xdr:nvGrpSpPr>
          <xdr:grpSpPr>
            <a:xfrm>
              <a:off x="2337610" y="1980195"/>
              <a:ext cx="9355520" cy="463459"/>
              <a:chOff x="2330807" y="1980506"/>
              <a:chExt cx="9319631" cy="495994"/>
            </a:xfrm>
          </xdr:grpSpPr>
          <xdr:sp macro="" textlink="">
            <xdr:nvSpPr>
              <xdr:cNvPr id="253" name="Rectangle: Rounded Corners 252">
                <a:extLst>
                  <a:ext uri="{FF2B5EF4-FFF2-40B4-BE49-F238E27FC236}">
                    <a16:creationId xmlns:a16="http://schemas.microsoft.com/office/drawing/2014/main" xmlns="" id="{8F016231-95C2-42A8-9317-CA4251B2E3A7}"/>
                  </a:ext>
                </a:extLst>
              </xdr:cNvPr>
              <xdr:cNvSpPr/>
            </xdr:nvSpPr>
            <xdr:spPr>
              <a:xfrm>
                <a:off x="2330807" y="1981199"/>
                <a:ext cx="9319631" cy="49530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hy-AM" sz="1050" i="1">
                    <a:solidFill>
                      <a:schemeClr val="tx1"/>
                    </a:solidFill>
                  </a:rPr>
                  <a:t>Ընդհանուր</a:t>
                </a:r>
                <a:r>
                  <a:rPr lang="hy-AM" sz="1050" i="1" baseline="0">
                    <a:solidFill>
                      <a:schemeClr val="tx1"/>
                    </a:solidFill>
                  </a:rPr>
                  <a:t> լրացվածության աստիճան</a:t>
                </a:r>
              </a:p>
            </xdr:txBody>
          </xdr:sp>
          <xdr:cxnSp macro="">
            <xdr:nvCxnSpPr>
              <xdr:cNvPr id="254" name="Straight Connector 253">
                <a:extLst>
                  <a:ext uri="{FF2B5EF4-FFF2-40B4-BE49-F238E27FC236}">
                    <a16:creationId xmlns:a16="http://schemas.microsoft.com/office/drawing/2014/main" xmlns="" id="{BE760CD9-2C8E-41DF-8F4C-E1831245F7BF}"/>
                  </a:ext>
                </a:extLst>
              </xdr:cNvPr>
              <xdr:cNvCxnSpPr/>
            </xdr:nvCxnSpPr>
            <xdr:spPr>
              <a:xfrm flipH="1">
                <a:off x="10347404" y="1980506"/>
                <a:ext cx="595" cy="495994"/>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oneCellAnchor>
    <xdr:from>
      <xdr:col>0</xdr:col>
      <xdr:colOff>247650</xdr:colOff>
      <xdr:row>60</xdr:row>
      <xdr:rowOff>9525</xdr:rowOff>
    </xdr:from>
    <xdr:ext cx="583515" cy="676489"/>
    <xdr:grpSp>
      <xdr:nvGrpSpPr>
        <xdr:cNvPr id="65" name="AddRemoveBTN_EducWorkQ6_1" hidden="1">
          <a:extLst>
            <a:ext uri="{FF2B5EF4-FFF2-40B4-BE49-F238E27FC236}">
              <a16:creationId xmlns:a16="http://schemas.microsoft.com/office/drawing/2014/main" xmlns="" id="{84B045DD-0BA6-4B4E-817D-2057398EB12F}"/>
            </a:ext>
          </a:extLst>
        </xdr:cNvPr>
        <xdr:cNvGrpSpPr/>
      </xdr:nvGrpSpPr>
      <xdr:grpSpPr>
        <a:xfrm>
          <a:off x="243840" y="8848725"/>
          <a:ext cx="583515" cy="676489"/>
          <a:chOff x="3783440" y="44020817"/>
          <a:chExt cx="583515" cy="690735"/>
        </a:xfrm>
      </xdr:grpSpPr>
      <xdr:sp macro="" textlink="">
        <xdr:nvSpPr>
          <xdr:cNvPr id="66" name="Rounded Rectangle 19" hidden="1">
            <a:extLst>
              <a:ext uri="{FF2B5EF4-FFF2-40B4-BE49-F238E27FC236}">
                <a16:creationId xmlns:a16="http://schemas.microsoft.com/office/drawing/2014/main" xmlns="" id="{CB493CDB-8D0D-7745-7A72-8438266CFB6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7" name="Straight Connector 66" hidden="1">
            <a:extLst>
              <a:ext uri="{FF2B5EF4-FFF2-40B4-BE49-F238E27FC236}">
                <a16:creationId xmlns:a16="http://schemas.microsoft.com/office/drawing/2014/main" xmlns="" id="{0AD605F2-F8FF-B33A-0E7C-7B4B42590ED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8" name="Straight Connector 67" hidden="1">
            <a:extLst>
              <a:ext uri="{FF2B5EF4-FFF2-40B4-BE49-F238E27FC236}">
                <a16:creationId xmlns:a16="http://schemas.microsoft.com/office/drawing/2014/main" xmlns="" id="{6B349B0C-06D5-A58C-CCCC-BF1E05FED0D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9" name="Rectangle 68" hidden="1">
            <a:extLst>
              <a:ext uri="{FF2B5EF4-FFF2-40B4-BE49-F238E27FC236}">
                <a16:creationId xmlns:a16="http://schemas.microsoft.com/office/drawing/2014/main" xmlns="" id="{56F0F473-48E6-B494-6072-A2E13859211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70" name="Plus Sign 153" hidden="1">
            <a:extLst>
              <a:ext uri="{FF2B5EF4-FFF2-40B4-BE49-F238E27FC236}">
                <a16:creationId xmlns:a16="http://schemas.microsoft.com/office/drawing/2014/main" xmlns="" id="{AFC01CBD-930B-7E88-A68F-1EA13D022EA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71" name="Minus Sign 154" hidden="1">
            <a:extLst>
              <a:ext uri="{FF2B5EF4-FFF2-40B4-BE49-F238E27FC236}">
                <a16:creationId xmlns:a16="http://schemas.microsoft.com/office/drawing/2014/main" xmlns="" id="{DBDDE99C-70C1-951B-3540-C7959AC9332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266700</xdr:colOff>
      <xdr:row>1</xdr:row>
      <xdr:rowOff>57150</xdr:rowOff>
    </xdr:from>
    <xdr:to>
      <xdr:col>5</xdr:col>
      <xdr:colOff>1024309</xdr:colOff>
      <xdr:row>4</xdr:row>
      <xdr:rowOff>27867</xdr:rowOff>
    </xdr:to>
    <xdr:pic>
      <xdr:nvPicPr>
        <xdr:cNvPr id="107" name="Picture 106">
          <a:extLst>
            <a:ext uri="{FF2B5EF4-FFF2-40B4-BE49-F238E27FC236}">
              <a16:creationId xmlns:a16="http://schemas.microsoft.com/office/drawing/2014/main" xmlns="" id="{EB926054-208E-36AB-8202-CDE5AD9A2FDE}"/>
            </a:ext>
          </a:extLst>
        </xdr:cNvPr>
        <xdr:cNvPicPr>
          <a:picLocks noChangeAspect="1"/>
        </xdr:cNvPicPr>
      </xdr:nvPicPr>
      <xdr:blipFill>
        <a:blip xmlns:r="http://schemas.openxmlformats.org/officeDocument/2006/relationships" r:embed="rId10"/>
        <a:stretch>
          <a:fillRect/>
        </a:stretch>
      </xdr:blipFill>
      <xdr:spPr>
        <a:xfrm>
          <a:off x="266700" y="276225"/>
          <a:ext cx="2091109" cy="6279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253852</xdr:colOff>
      <xdr:row>12</xdr:row>
      <xdr:rowOff>0</xdr:rowOff>
    </xdr:from>
    <xdr:to>
      <xdr:col>0</xdr:col>
      <xdr:colOff>837367</xdr:colOff>
      <xdr:row>15</xdr:row>
      <xdr:rowOff>160234</xdr:rowOff>
    </xdr:to>
    <xdr:grpSp>
      <xdr:nvGrpSpPr>
        <xdr:cNvPr id="2" name="AddRemoveBTN_PersonalInfoQ2_1" hidden="1">
          <a:extLst>
            <a:ext uri="{FF2B5EF4-FFF2-40B4-BE49-F238E27FC236}">
              <a16:creationId xmlns:a16="http://schemas.microsoft.com/office/drawing/2014/main" xmlns="" id="{4521B928-DEF8-4E8F-B51F-53A7DE2F3CEF}"/>
            </a:ext>
          </a:extLst>
        </xdr:cNvPr>
        <xdr:cNvGrpSpPr/>
      </xdr:nvGrpSpPr>
      <xdr:grpSpPr>
        <a:xfrm>
          <a:off x="250042" y="2628900"/>
          <a:ext cx="587325" cy="724114"/>
          <a:chOff x="3783440" y="44020817"/>
          <a:chExt cx="583515" cy="690735"/>
        </a:xfrm>
      </xdr:grpSpPr>
      <xdr:sp macro="" textlink="">
        <xdr:nvSpPr>
          <xdr:cNvPr id="3" name="Rounded Rectangle 19" hidden="1">
            <a:extLst>
              <a:ext uri="{FF2B5EF4-FFF2-40B4-BE49-F238E27FC236}">
                <a16:creationId xmlns:a16="http://schemas.microsoft.com/office/drawing/2014/main" xmlns="" id="{9AF64FE1-7F20-4AF1-BA64-27932F44664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hidden="1">
            <a:extLst>
              <a:ext uri="{FF2B5EF4-FFF2-40B4-BE49-F238E27FC236}">
                <a16:creationId xmlns:a16="http://schemas.microsoft.com/office/drawing/2014/main" xmlns="" id="{3857258E-50C3-4BE5-9446-BD502878AA1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hidden="1">
            <a:extLst>
              <a:ext uri="{FF2B5EF4-FFF2-40B4-BE49-F238E27FC236}">
                <a16:creationId xmlns:a16="http://schemas.microsoft.com/office/drawing/2014/main" xmlns="" id="{15A34953-F912-48B5-84A3-B3234777F2B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Rectangle 5" hidden="1">
            <a:extLst>
              <a:ext uri="{FF2B5EF4-FFF2-40B4-BE49-F238E27FC236}">
                <a16:creationId xmlns:a16="http://schemas.microsoft.com/office/drawing/2014/main" xmlns="" id="{13F1DB63-BBD3-441B-81DA-DC9E07F4501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_1_Add" textlink="">
        <xdr:nvSpPr>
          <xdr:cNvPr id="7" name="Plus Sign 153" hidden="1">
            <a:extLst>
              <a:ext uri="{FF2B5EF4-FFF2-40B4-BE49-F238E27FC236}">
                <a16:creationId xmlns:a16="http://schemas.microsoft.com/office/drawing/2014/main" xmlns="" id="{BAC835A8-70B7-410F-8F78-F93844CBC4F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_1_Remove" textlink="">
        <xdr:nvSpPr>
          <xdr:cNvPr id="8" name="Minus Sign 154" hidden="1">
            <a:extLst>
              <a:ext uri="{FF2B5EF4-FFF2-40B4-BE49-F238E27FC236}">
                <a16:creationId xmlns:a16="http://schemas.microsoft.com/office/drawing/2014/main" xmlns="" id="{18C9150C-0AF2-4505-9C47-C5C9388D99D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15</xdr:row>
      <xdr:rowOff>171139</xdr:rowOff>
    </xdr:to>
    <xdr:grpSp>
      <xdr:nvGrpSpPr>
        <xdr:cNvPr id="9" name="AddRemoveBTN_PersonalInfoQ9_1" hidden="1">
          <a:extLst>
            <a:ext uri="{FF2B5EF4-FFF2-40B4-BE49-F238E27FC236}">
              <a16:creationId xmlns:a16="http://schemas.microsoft.com/office/drawing/2014/main" xmlns="" id="{B2A79EDE-0A1D-4CD4-AD23-7374C3130FF9}"/>
            </a:ext>
          </a:extLst>
        </xdr:cNvPr>
        <xdr:cNvGrpSpPr/>
      </xdr:nvGrpSpPr>
      <xdr:grpSpPr>
        <a:xfrm>
          <a:off x="250047" y="2628900"/>
          <a:ext cx="587325" cy="736924"/>
          <a:chOff x="3783440" y="44020817"/>
          <a:chExt cx="583515" cy="690735"/>
        </a:xfrm>
      </xdr:grpSpPr>
      <xdr:sp macro="" textlink="">
        <xdr:nvSpPr>
          <xdr:cNvPr id="10" name="Rounded Rectangle 19" hidden="1">
            <a:extLst>
              <a:ext uri="{FF2B5EF4-FFF2-40B4-BE49-F238E27FC236}">
                <a16:creationId xmlns:a16="http://schemas.microsoft.com/office/drawing/2014/main" xmlns="" id="{CA9958EB-A910-4DCC-A6B3-CCC7019B1B7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 name="Straight Connector 10" hidden="1">
            <a:extLst>
              <a:ext uri="{FF2B5EF4-FFF2-40B4-BE49-F238E27FC236}">
                <a16:creationId xmlns:a16="http://schemas.microsoft.com/office/drawing/2014/main" xmlns="" id="{E8289DB8-6CA2-498E-8750-EE840290319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hidden="1">
            <a:extLst>
              <a:ext uri="{FF2B5EF4-FFF2-40B4-BE49-F238E27FC236}">
                <a16:creationId xmlns:a16="http://schemas.microsoft.com/office/drawing/2014/main" xmlns="" id="{C8FB97DC-FC66-4119-B60E-C336E6D702F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 name="Rectangle 12" hidden="1">
            <a:extLst>
              <a:ext uri="{FF2B5EF4-FFF2-40B4-BE49-F238E27FC236}">
                <a16:creationId xmlns:a16="http://schemas.microsoft.com/office/drawing/2014/main" xmlns="" id="{E774C584-F59A-42B7-9941-D240E9CCD8C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9_1_Add" textlink="">
        <xdr:nvSpPr>
          <xdr:cNvPr id="14" name="Plus Sign 160" hidden="1">
            <a:extLst>
              <a:ext uri="{FF2B5EF4-FFF2-40B4-BE49-F238E27FC236}">
                <a16:creationId xmlns:a16="http://schemas.microsoft.com/office/drawing/2014/main" xmlns="" id="{3DF374B3-9878-4E00-A45E-1027673A9BA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9_1_Remove" textlink="">
        <xdr:nvSpPr>
          <xdr:cNvPr id="15" name="Minus Sign 161" hidden="1">
            <a:extLst>
              <a:ext uri="{FF2B5EF4-FFF2-40B4-BE49-F238E27FC236}">
                <a16:creationId xmlns:a16="http://schemas.microsoft.com/office/drawing/2014/main" xmlns="" id="{52C33E3D-CBF5-476B-B462-E37274DE02C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15</xdr:row>
      <xdr:rowOff>180830</xdr:rowOff>
    </xdr:to>
    <xdr:grpSp>
      <xdr:nvGrpSpPr>
        <xdr:cNvPr id="16" name="AddRemoveBTN_PersonalInfoQ11_1" hidden="1">
          <a:extLst>
            <a:ext uri="{FF2B5EF4-FFF2-40B4-BE49-F238E27FC236}">
              <a16:creationId xmlns:a16="http://schemas.microsoft.com/office/drawing/2014/main" xmlns="" id="{AB127943-88B6-4D9F-B4FA-9E9EAC492BF1}"/>
            </a:ext>
          </a:extLst>
        </xdr:cNvPr>
        <xdr:cNvGrpSpPr/>
      </xdr:nvGrpSpPr>
      <xdr:grpSpPr>
        <a:xfrm>
          <a:off x="250045" y="2628900"/>
          <a:ext cx="587325" cy="740900"/>
          <a:chOff x="3783440" y="44020817"/>
          <a:chExt cx="583515" cy="690735"/>
        </a:xfrm>
      </xdr:grpSpPr>
      <xdr:sp macro="" textlink="">
        <xdr:nvSpPr>
          <xdr:cNvPr id="17" name="Rounded Rectangle 19" hidden="1">
            <a:extLst>
              <a:ext uri="{FF2B5EF4-FFF2-40B4-BE49-F238E27FC236}">
                <a16:creationId xmlns:a16="http://schemas.microsoft.com/office/drawing/2014/main" xmlns="" id="{D73822FF-8242-4CF4-A07A-F031CAFEB06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 name="Straight Connector 17" hidden="1">
            <a:extLst>
              <a:ext uri="{FF2B5EF4-FFF2-40B4-BE49-F238E27FC236}">
                <a16:creationId xmlns:a16="http://schemas.microsoft.com/office/drawing/2014/main" xmlns="" id="{0BA819CB-A7D3-439A-8212-704A7C997CE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Straight Connector 18" hidden="1">
            <a:extLst>
              <a:ext uri="{FF2B5EF4-FFF2-40B4-BE49-F238E27FC236}">
                <a16:creationId xmlns:a16="http://schemas.microsoft.com/office/drawing/2014/main" xmlns="" id="{B0A72834-5DD5-4384-ABB3-691A2F9C9AE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 name="Rectangle 19" hidden="1">
            <a:extLst>
              <a:ext uri="{FF2B5EF4-FFF2-40B4-BE49-F238E27FC236}">
                <a16:creationId xmlns:a16="http://schemas.microsoft.com/office/drawing/2014/main" xmlns="" id="{21957C0C-2146-4532-90AB-272351299D3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1_1_Add" textlink="">
        <xdr:nvSpPr>
          <xdr:cNvPr id="21" name="Plus Sign 167" hidden="1">
            <a:extLst>
              <a:ext uri="{FF2B5EF4-FFF2-40B4-BE49-F238E27FC236}">
                <a16:creationId xmlns:a16="http://schemas.microsoft.com/office/drawing/2014/main" xmlns="" id="{3DC6CE3C-0CCB-46DC-ACBB-ED3DF59F7ED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1_1_Remove" textlink="">
        <xdr:nvSpPr>
          <xdr:cNvPr id="22" name="Minus Sign 168" hidden="1">
            <a:extLst>
              <a:ext uri="{FF2B5EF4-FFF2-40B4-BE49-F238E27FC236}">
                <a16:creationId xmlns:a16="http://schemas.microsoft.com/office/drawing/2014/main" xmlns="" id="{40CC6CD5-8254-49EC-A39D-CD26F293570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253852</xdr:colOff>
      <xdr:row>12</xdr:row>
      <xdr:rowOff>0</xdr:rowOff>
    </xdr:from>
    <xdr:to>
      <xdr:col>0</xdr:col>
      <xdr:colOff>837367</xdr:colOff>
      <xdr:row>15</xdr:row>
      <xdr:rowOff>164072</xdr:rowOff>
    </xdr:to>
    <xdr:grpSp>
      <xdr:nvGrpSpPr>
        <xdr:cNvPr id="23" name="AddRemoveBTN_PersonalInfoQ12_1" hidden="1">
          <a:extLst>
            <a:ext uri="{FF2B5EF4-FFF2-40B4-BE49-F238E27FC236}">
              <a16:creationId xmlns:a16="http://schemas.microsoft.com/office/drawing/2014/main" xmlns="" id="{E4B5848E-B316-4ABE-ADC7-AC8A09E1F21F}"/>
            </a:ext>
          </a:extLst>
        </xdr:cNvPr>
        <xdr:cNvGrpSpPr/>
      </xdr:nvGrpSpPr>
      <xdr:grpSpPr>
        <a:xfrm>
          <a:off x="250042" y="2628900"/>
          <a:ext cx="587325" cy="729857"/>
          <a:chOff x="3783440" y="44020817"/>
          <a:chExt cx="583515" cy="690735"/>
        </a:xfrm>
      </xdr:grpSpPr>
      <xdr:sp macro="" textlink="">
        <xdr:nvSpPr>
          <xdr:cNvPr id="24" name="Rounded Rectangle 19" hidden="1">
            <a:extLst>
              <a:ext uri="{FF2B5EF4-FFF2-40B4-BE49-F238E27FC236}">
                <a16:creationId xmlns:a16="http://schemas.microsoft.com/office/drawing/2014/main" xmlns="" id="{F4BD1623-3484-41C2-8C2E-7FD34B45941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Connector 24" hidden="1">
            <a:extLst>
              <a:ext uri="{FF2B5EF4-FFF2-40B4-BE49-F238E27FC236}">
                <a16:creationId xmlns:a16="http://schemas.microsoft.com/office/drawing/2014/main" xmlns="" id="{8E800DEC-782C-43EB-891D-57BF63C0005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hidden="1">
            <a:extLst>
              <a:ext uri="{FF2B5EF4-FFF2-40B4-BE49-F238E27FC236}">
                <a16:creationId xmlns:a16="http://schemas.microsoft.com/office/drawing/2014/main" xmlns="" id="{F3FF156E-FAB1-4509-9139-851E5C90F9D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 name="Rectangle 26" hidden="1">
            <a:extLst>
              <a:ext uri="{FF2B5EF4-FFF2-40B4-BE49-F238E27FC236}">
                <a16:creationId xmlns:a16="http://schemas.microsoft.com/office/drawing/2014/main" xmlns="" id="{DAF1A662-4FE8-4326-A6A1-8C4EFEFBF81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2_1_Add" textlink="">
        <xdr:nvSpPr>
          <xdr:cNvPr id="28" name="Plus Sign 174" hidden="1">
            <a:extLst>
              <a:ext uri="{FF2B5EF4-FFF2-40B4-BE49-F238E27FC236}">
                <a16:creationId xmlns:a16="http://schemas.microsoft.com/office/drawing/2014/main" xmlns="" id="{BD28F8FD-6B66-4EBE-8386-8C209CF180C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2_1_Remove" textlink="">
        <xdr:nvSpPr>
          <xdr:cNvPr id="29" name="Minus Sign 175" hidden="1">
            <a:extLst>
              <a:ext uri="{FF2B5EF4-FFF2-40B4-BE49-F238E27FC236}">
                <a16:creationId xmlns:a16="http://schemas.microsoft.com/office/drawing/2014/main" xmlns="" id="{271F48C6-B320-4AD6-857B-C19E2BF7401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836713</xdr:colOff>
      <xdr:row>15</xdr:row>
      <xdr:rowOff>174382</xdr:rowOff>
    </xdr:to>
    <xdr:grpSp>
      <xdr:nvGrpSpPr>
        <xdr:cNvPr id="30" name="AddRemoveBTN_PersonalInfoQ13_1" hidden="1">
          <a:extLst>
            <a:ext uri="{FF2B5EF4-FFF2-40B4-BE49-F238E27FC236}">
              <a16:creationId xmlns:a16="http://schemas.microsoft.com/office/drawing/2014/main" xmlns="" id="{9E57F61B-3BAE-42C7-A45B-B8AB04E05B43}"/>
            </a:ext>
          </a:extLst>
        </xdr:cNvPr>
        <xdr:cNvGrpSpPr/>
      </xdr:nvGrpSpPr>
      <xdr:grpSpPr>
        <a:xfrm>
          <a:off x="250045" y="2628900"/>
          <a:ext cx="586668" cy="732547"/>
          <a:chOff x="3783440" y="44020817"/>
          <a:chExt cx="583515" cy="690735"/>
        </a:xfrm>
      </xdr:grpSpPr>
      <xdr:sp macro="" textlink="">
        <xdr:nvSpPr>
          <xdr:cNvPr id="31" name="Rounded Rectangle 19" hidden="1">
            <a:extLst>
              <a:ext uri="{FF2B5EF4-FFF2-40B4-BE49-F238E27FC236}">
                <a16:creationId xmlns:a16="http://schemas.microsoft.com/office/drawing/2014/main" xmlns="" id="{AD45FF2B-4357-4A3B-8CAF-9DCCD826066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 name="Straight Connector 31" hidden="1">
            <a:extLst>
              <a:ext uri="{FF2B5EF4-FFF2-40B4-BE49-F238E27FC236}">
                <a16:creationId xmlns:a16="http://schemas.microsoft.com/office/drawing/2014/main" xmlns="" id="{00527CED-61E5-49BB-AD67-931F288F1A2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hidden="1">
            <a:extLst>
              <a:ext uri="{FF2B5EF4-FFF2-40B4-BE49-F238E27FC236}">
                <a16:creationId xmlns:a16="http://schemas.microsoft.com/office/drawing/2014/main" xmlns="" id="{7C0E25EE-DD6E-4158-96C6-4114BBE467C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 name="Rectangle 33" hidden="1">
            <a:extLst>
              <a:ext uri="{FF2B5EF4-FFF2-40B4-BE49-F238E27FC236}">
                <a16:creationId xmlns:a16="http://schemas.microsoft.com/office/drawing/2014/main" xmlns="" id="{DA0A9A2A-03E5-4FC4-8E38-24864B6D8F3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1_Add" textlink="">
        <xdr:nvSpPr>
          <xdr:cNvPr id="35" name="Plus Sign 181" hidden="1">
            <a:extLst>
              <a:ext uri="{FF2B5EF4-FFF2-40B4-BE49-F238E27FC236}">
                <a16:creationId xmlns:a16="http://schemas.microsoft.com/office/drawing/2014/main" xmlns="" id="{13F9AEBC-647B-490E-8EB1-05297352DB6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1_Remove" textlink="">
        <xdr:nvSpPr>
          <xdr:cNvPr id="36" name="Minus Sign 182" hidden="1">
            <a:extLst>
              <a:ext uri="{FF2B5EF4-FFF2-40B4-BE49-F238E27FC236}">
                <a16:creationId xmlns:a16="http://schemas.microsoft.com/office/drawing/2014/main" xmlns="" id="{AC83D776-F061-4306-BF25-1F857CC0C28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254570</xdr:colOff>
      <xdr:row>12</xdr:row>
      <xdr:rowOff>0</xdr:rowOff>
    </xdr:from>
    <xdr:to>
      <xdr:col>0</xdr:col>
      <xdr:colOff>838085</xdr:colOff>
      <xdr:row>15</xdr:row>
      <xdr:rowOff>173968</xdr:rowOff>
    </xdr:to>
    <xdr:grpSp>
      <xdr:nvGrpSpPr>
        <xdr:cNvPr id="37" name="AddRemoveBTN_PersonalInfoQ13_2" hidden="1">
          <a:extLst>
            <a:ext uri="{FF2B5EF4-FFF2-40B4-BE49-F238E27FC236}">
              <a16:creationId xmlns:a16="http://schemas.microsoft.com/office/drawing/2014/main" xmlns="" id="{5B673E8F-4C31-404F-8E98-65F8DB625929}"/>
            </a:ext>
          </a:extLst>
        </xdr:cNvPr>
        <xdr:cNvGrpSpPr/>
      </xdr:nvGrpSpPr>
      <xdr:grpSpPr>
        <a:xfrm>
          <a:off x="250760" y="2628900"/>
          <a:ext cx="587325" cy="732133"/>
          <a:chOff x="3783440" y="44020817"/>
          <a:chExt cx="583515" cy="690735"/>
        </a:xfrm>
      </xdr:grpSpPr>
      <xdr:sp macro="" textlink="">
        <xdr:nvSpPr>
          <xdr:cNvPr id="38" name="Rounded Rectangle 19" hidden="1">
            <a:extLst>
              <a:ext uri="{FF2B5EF4-FFF2-40B4-BE49-F238E27FC236}">
                <a16:creationId xmlns:a16="http://schemas.microsoft.com/office/drawing/2014/main" xmlns="" id="{6ED0E880-64E2-421C-9374-C26B4488AC6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9" name="Straight Connector 38" hidden="1">
            <a:extLst>
              <a:ext uri="{FF2B5EF4-FFF2-40B4-BE49-F238E27FC236}">
                <a16:creationId xmlns:a16="http://schemas.microsoft.com/office/drawing/2014/main" xmlns="" id="{99ED8CC7-39ED-4769-9B78-67DC42F8983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hidden="1">
            <a:extLst>
              <a:ext uri="{FF2B5EF4-FFF2-40B4-BE49-F238E27FC236}">
                <a16:creationId xmlns:a16="http://schemas.microsoft.com/office/drawing/2014/main" xmlns="" id="{65317BE0-0727-445E-97B6-288D1631B04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 name="Rectangle 40" hidden="1">
            <a:extLst>
              <a:ext uri="{FF2B5EF4-FFF2-40B4-BE49-F238E27FC236}">
                <a16:creationId xmlns:a16="http://schemas.microsoft.com/office/drawing/2014/main" xmlns="" id="{D9AFDE7C-1652-45A4-8C67-788D5D20071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2_Add" textlink="">
        <xdr:nvSpPr>
          <xdr:cNvPr id="42" name="Plus Sign 188" hidden="1">
            <a:extLst>
              <a:ext uri="{FF2B5EF4-FFF2-40B4-BE49-F238E27FC236}">
                <a16:creationId xmlns:a16="http://schemas.microsoft.com/office/drawing/2014/main" xmlns="" id="{5CC5EC79-67BD-4FD8-8922-494865C0A5A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2_Remove" textlink="">
        <xdr:nvSpPr>
          <xdr:cNvPr id="43" name="Minus Sign 189" hidden="1">
            <a:extLst>
              <a:ext uri="{FF2B5EF4-FFF2-40B4-BE49-F238E27FC236}">
                <a16:creationId xmlns:a16="http://schemas.microsoft.com/office/drawing/2014/main" xmlns="" id="{14C83385-D0DB-4FF8-AFDF-58FC3E470F0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15</xdr:row>
      <xdr:rowOff>150267</xdr:rowOff>
    </xdr:to>
    <xdr:grpSp>
      <xdr:nvGrpSpPr>
        <xdr:cNvPr id="44" name="AddRemoveBTN_PersonalInfoQ14_1" hidden="1">
          <a:extLst>
            <a:ext uri="{FF2B5EF4-FFF2-40B4-BE49-F238E27FC236}">
              <a16:creationId xmlns:a16="http://schemas.microsoft.com/office/drawing/2014/main" xmlns="" id="{88953D2E-53D1-4CC6-908D-39E82DD97406}"/>
            </a:ext>
          </a:extLst>
        </xdr:cNvPr>
        <xdr:cNvGrpSpPr/>
      </xdr:nvGrpSpPr>
      <xdr:grpSpPr>
        <a:xfrm>
          <a:off x="250046" y="2628900"/>
          <a:ext cx="587325" cy="712242"/>
          <a:chOff x="3783440" y="44020817"/>
          <a:chExt cx="583515" cy="690735"/>
        </a:xfrm>
      </xdr:grpSpPr>
      <xdr:sp macro="" textlink="">
        <xdr:nvSpPr>
          <xdr:cNvPr id="45" name="Rounded Rectangle 19" hidden="1">
            <a:extLst>
              <a:ext uri="{FF2B5EF4-FFF2-40B4-BE49-F238E27FC236}">
                <a16:creationId xmlns:a16="http://schemas.microsoft.com/office/drawing/2014/main" xmlns="" id="{05AD374A-1559-4ACD-B8F3-4D5A80CEF62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hidden="1">
            <a:extLst>
              <a:ext uri="{FF2B5EF4-FFF2-40B4-BE49-F238E27FC236}">
                <a16:creationId xmlns:a16="http://schemas.microsoft.com/office/drawing/2014/main" xmlns="" id="{BEF51A22-7119-4DE9-9684-41ACE542A57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hidden="1">
            <a:extLst>
              <a:ext uri="{FF2B5EF4-FFF2-40B4-BE49-F238E27FC236}">
                <a16:creationId xmlns:a16="http://schemas.microsoft.com/office/drawing/2014/main" xmlns="" id="{0E8BF3D7-E131-4F41-99AB-0CBC5C815F8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8" name="Rectangle 47" hidden="1">
            <a:extLst>
              <a:ext uri="{FF2B5EF4-FFF2-40B4-BE49-F238E27FC236}">
                <a16:creationId xmlns:a16="http://schemas.microsoft.com/office/drawing/2014/main" xmlns="" id="{D36399CF-6179-4B3B-A29F-F79C256812F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4_1_Add" textlink="">
        <xdr:nvSpPr>
          <xdr:cNvPr id="49" name="Plus Sign 195" hidden="1">
            <a:extLst>
              <a:ext uri="{FF2B5EF4-FFF2-40B4-BE49-F238E27FC236}">
                <a16:creationId xmlns:a16="http://schemas.microsoft.com/office/drawing/2014/main" xmlns="" id="{5FD6A4EB-18EE-48A0-9DCF-F62C94191BB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4_1_Remove" textlink="">
        <xdr:nvSpPr>
          <xdr:cNvPr id="50" name="Minus Sign 196" hidden="1">
            <a:extLst>
              <a:ext uri="{FF2B5EF4-FFF2-40B4-BE49-F238E27FC236}">
                <a16:creationId xmlns:a16="http://schemas.microsoft.com/office/drawing/2014/main" xmlns="" id="{7174A3B4-5654-4B18-BFD9-57E55DE5176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15</xdr:row>
      <xdr:rowOff>181382</xdr:rowOff>
    </xdr:to>
    <xdr:grpSp>
      <xdr:nvGrpSpPr>
        <xdr:cNvPr id="51" name="AddRemoveBTN_PersonalInfoQ15_1" hidden="1">
          <a:extLst>
            <a:ext uri="{FF2B5EF4-FFF2-40B4-BE49-F238E27FC236}">
              <a16:creationId xmlns:a16="http://schemas.microsoft.com/office/drawing/2014/main" xmlns="" id="{2FC4E206-AFB5-431F-A853-DB7C5D7AAB04}"/>
            </a:ext>
          </a:extLst>
        </xdr:cNvPr>
        <xdr:cNvGrpSpPr/>
      </xdr:nvGrpSpPr>
      <xdr:grpSpPr>
        <a:xfrm>
          <a:off x="250047" y="2628900"/>
          <a:ext cx="587325" cy="741452"/>
          <a:chOff x="3783440" y="44020817"/>
          <a:chExt cx="583515" cy="690735"/>
        </a:xfrm>
      </xdr:grpSpPr>
      <xdr:sp macro="" textlink="">
        <xdr:nvSpPr>
          <xdr:cNvPr id="52" name="Rounded Rectangle 19" hidden="1">
            <a:extLst>
              <a:ext uri="{FF2B5EF4-FFF2-40B4-BE49-F238E27FC236}">
                <a16:creationId xmlns:a16="http://schemas.microsoft.com/office/drawing/2014/main" xmlns="" id="{3B303772-25CC-4ED1-9840-FE47FBC0CF6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3" name="Straight Connector 52" hidden="1">
            <a:extLst>
              <a:ext uri="{FF2B5EF4-FFF2-40B4-BE49-F238E27FC236}">
                <a16:creationId xmlns:a16="http://schemas.microsoft.com/office/drawing/2014/main" xmlns="" id="{0F84C8FC-D916-4A6C-9360-2A8017279E4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hidden="1">
            <a:extLst>
              <a:ext uri="{FF2B5EF4-FFF2-40B4-BE49-F238E27FC236}">
                <a16:creationId xmlns:a16="http://schemas.microsoft.com/office/drawing/2014/main" xmlns="" id="{85A2832D-0E30-45D7-9927-DE07041CD49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5" name="Rectangle 54" hidden="1">
            <a:extLst>
              <a:ext uri="{FF2B5EF4-FFF2-40B4-BE49-F238E27FC236}">
                <a16:creationId xmlns:a16="http://schemas.microsoft.com/office/drawing/2014/main" xmlns="" id="{992D3338-4B94-4FCD-B3D5-F295BB06997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5_1_Add" textlink="">
        <xdr:nvSpPr>
          <xdr:cNvPr id="56" name="Plus Sign 202" hidden="1">
            <a:extLst>
              <a:ext uri="{FF2B5EF4-FFF2-40B4-BE49-F238E27FC236}">
                <a16:creationId xmlns:a16="http://schemas.microsoft.com/office/drawing/2014/main" xmlns="" id="{58AEC81C-7D14-466F-A0AD-433DDFA11F1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5_1_Remove" textlink="">
        <xdr:nvSpPr>
          <xdr:cNvPr id="57" name="Minus Sign 203" hidden="1">
            <a:extLst>
              <a:ext uri="{FF2B5EF4-FFF2-40B4-BE49-F238E27FC236}">
                <a16:creationId xmlns:a16="http://schemas.microsoft.com/office/drawing/2014/main" xmlns="" id="{1C0670E9-BE0B-48A3-B5C8-4C70876DDD6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253853</xdr:colOff>
      <xdr:row>12</xdr:row>
      <xdr:rowOff>0</xdr:rowOff>
    </xdr:from>
    <xdr:to>
      <xdr:col>0</xdr:col>
      <xdr:colOff>837368</xdr:colOff>
      <xdr:row>15</xdr:row>
      <xdr:rowOff>155154</xdr:rowOff>
    </xdr:to>
    <xdr:grpSp>
      <xdr:nvGrpSpPr>
        <xdr:cNvPr id="65" name="AddRemoveBTN_PersonalInfoQ18_1" hidden="1">
          <a:extLst>
            <a:ext uri="{FF2B5EF4-FFF2-40B4-BE49-F238E27FC236}">
              <a16:creationId xmlns:a16="http://schemas.microsoft.com/office/drawing/2014/main" xmlns="" id="{7C70922D-3459-4289-8430-2F73BA5BAA4C}"/>
            </a:ext>
          </a:extLst>
        </xdr:cNvPr>
        <xdr:cNvGrpSpPr/>
      </xdr:nvGrpSpPr>
      <xdr:grpSpPr>
        <a:xfrm>
          <a:off x="250043" y="2628900"/>
          <a:ext cx="587325" cy="717129"/>
          <a:chOff x="3783440" y="44020817"/>
          <a:chExt cx="583515" cy="690735"/>
        </a:xfrm>
      </xdr:grpSpPr>
      <xdr:sp macro="" textlink="">
        <xdr:nvSpPr>
          <xdr:cNvPr id="66" name="Rounded Rectangle 19" hidden="1">
            <a:extLst>
              <a:ext uri="{FF2B5EF4-FFF2-40B4-BE49-F238E27FC236}">
                <a16:creationId xmlns:a16="http://schemas.microsoft.com/office/drawing/2014/main" xmlns="" id="{8F133A8B-01E3-4390-824F-3645C3DB42C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7" name="Straight Connector 66" hidden="1">
            <a:extLst>
              <a:ext uri="{FF2B5EF4-FFF2-40B4-BE49-F238E27FC236}">
                <a16:creationId xmlns:a16="http://schemas.microsoft.com/office/drawing/2014/main" xmlns="" id="{5AE2C7EA-1242-4281-B6E8-91C2D6B231A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8" name="Straight Connector 67" hidden="1">
            <a:extLst>
              <a:ext uri="{FF2B5EF4-FFF2-40B4-BE49-F238E27FC236}">
                <a16:creationId xmlns:a16="http://schemas.microsoft.com/office/drawing/2014/main" xmlns="" id="{972FA824-7E19-4CAF-826A-9550177FFBD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9" name="Rectangle 68" hidden="1">
            <a:extLst>
              <a:ext uri="{FF2B5EF4-FFF2-40B4-BE49-F238E27FC236}">
                <a16:creationId xmlns:a16="http://schemas.microsoft.com/office/drawing/2014/main" xmlns="" id="{2B37357F-C5A3-44F3-BE60-DC45026D4D9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8_1_Add" textlink="">
        <xdr:nvSpPr>
          <xdr:cNvPr id="70" name="Plus Sign 230" hidden="1">
            <a:extLst>
              <a:ext uri="{FF2B5EF4-FFF2-40B4-BE49-F238E27FC236}">
                <a16:creationId xmlns:a16="http://schemas.microsoft.com/office/drawing/2014/main" xmlns="" id="{635B896B-8755-4DC9-938A-B5761E56BE5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8_1_Remove" textlink="">
        <xdr:nvSpPr>
          <xdr:cNvPr id="71" name="Minus Sign 231" hidden="1">
            <a:extLst>
              <a:ext uri="{FF2B5EF4-FFF2-40B4-BE49-F238E27FC236}">
                <a16:creationId xmlns:a16="http://schemas.microsoft.com/office/drawing/2014/main" xmlns="" id="{77CEB12D-8EE3-40FE-B3CB-D5AD37FE2B4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15</xdr:row>
      <xdr:rowOff>182486</xdr:rowOff>
    </xdr:to>
    <xdr:grpSp>
      <xdr:nvGrpSpPr>
        <xdr:cNvPr id="72" name="AddRemoveBTN_PersonalInfoQ19_1" hidden="1">
          <a:extLst>
            <a:ext uri="{FF2B5EF4-FFF2-40B4-BE49-F238E27FC236}">
              <a16:creationId xmlns:a16="http://schemas.microsoft.com/office/drawing/2014/main" xmlns="" id="{C60A0CC7-A8D2-48EC-B0E0-0A5B98A6F69F}"/>
            </a:ext>
          </a:extLst>
        </xdr:cNvPr>
        <xdr:cNvGrpSpPr/>
      </xdr:nvGrpSpPr>
      <xdr:grpSpPr>
        <a:xfrm>
          <a:off x="250046" y="2628900"/>
          <a:ext cx="587325" cy="742556"/>
          <a:chOff x="3783440" y="44020817"/>
          <a:chExt cx="583515" cy="690735"/>
        </a:xfrm>
      </xdr:grpSpPr>
      <xdr:sp macro="" textlink="">
        <xdr:nvSpPr>
          <xdr:cNvPr id="73" name="Rounded Rectangle 19" hidden="1">
            <a:extLst>
              <a:ext uri="{FF2B5EF4-FFF2-40B4-BE49-F238E27FC236}">
                <a16:creationId xmlns:a16="http://schemas.microsoft.com/office/drawing/2014/main" xmlns="" id="{D07E5532-E273-41EF-9B38-68997C14CB4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4" name="Straight Connector 73" hidden="1">
            <a:extLst>
              <a:ext uri="{FF2B5EF4-FFF2-40B4-BE49-F238E27FC236}">
                <a16:creationId xmlns:a16="http://schemas.microsoft.com/office/drawing/2014/main" xmlns="" id="{58FDE921-6D00-402E-A4B4-74AE5CB8735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hidden="1">
            <a:extLst>
              <a:ext uri="{FF2B5EF4-FFF2-40B4-BE49-F238E27FC236}">
                <a16:creationId xmlns:a16="http://schemas.microsoft.com/office/drawing/2014/main" xmlns="" id="{970936EE-9EFE-40D2-96B9-3691DE17AAC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Rectangle 75" hidden="1">
            <a:extLst>
              <a:ext uri="{FF2B5EF4-FFF2-40B4-BE49-F238E27FC236}">
                <a16:creationId xmlns:a16="http://schemas.microsoft.com/office/drawing/2014/main" xmlns="" id="{5AC48118-10FF-40F7-B0DA-71BD3725774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9_1_Add" textlink="">
        <xdr:nvSpPr>
          <xdr:cNvPr id="77" name="Plus Sign 237" hidden="1">
            <a:extLst>
              <a:ext uri="{FF2B5EF4-FFF2-40B4-BE49-F238E27FC236}">
                <a16:creationId xmlns:a16="http://schemas.microsoft.com/office/drawing/2014/main" xmlns="" id="{059D3C6C-73E8-4212-A55D-BACC99AD83F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9_1_Remove" textlink="">
        <xdr:nvSpPr>
          <xdr:cNvPr id="78" name="Minus Sign 238" hidden="1">
            <a:extLst>
              <a:ext uri="{FF2B5EF4-FFF2-40B4-BE49-F238E27FC236}">
                <a16:creationId xmlns:a16="http://schemas.microsoft.com/office/drawing/2014/main" xmlns="" id="{A91FC960-9EF3-4891-A6EE-0E5DAE37960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253854</xdr:colOff>
      <xdr:row>12</xdr:row>
      <xdr:rowOff>0</xdr:rowOff>
    </xdr:from>
    <xdr:to>
      <xdr:col>0</xdr:col>
      <xdr:colOff>837369</xdr:colOff>
      <xdr:row>15</xdr:row>
      <xdr:rowOff>182487</xdr:rowOff>
    </xdr:to>
    <xdr:grpSp>
      <xdr:nvGrpSpPr>
        <xdr:cNvPr id="79" name="AddRemoveBTN_PersonalInfoQ20_1" hidden="1">
          <a:extLst>
            <a:ext uri="{FF2B5EF4-FFF2-40B4-BE49-F238E27FC236}">
              <a16:creationId xmlns:a16="http://schemas.microsoft.com/office/drawing/2014/main" xmlns="" id="{9640E5BC-ACD5-4469-B545-A91789A89647}"/>
            </a:ext>
          </a:extLst>
        </xdr:cNvPr>
        <xdr:cNvGrpSpPr/>
      </xdr:nvGrpSpPr>
      <xdr:grpSpPr>
        <a:xfrm>
          <a:off x="250044" y="2628900"/>
          <a:ext cx="587325" cy="742557"/>
          <a:chOff x="3783440" y="44020817"/>
          <a:chExt cx="583515" cy="690735"/>
        </a:xfrm>
      </xdr:grpSpPr>
      <xdr:sp macro="" textlink="">
        <xdr:nvSpPr>
          <xdr:cNvPr id="80" name="Rounded Rectangle 19" hidden="1">
            <a:extLst>
              <a:ext uri="{FF2B5EF4-FFF2-40B4-BE49-F238E27FC236}">
                <a16:creationId xmlns:a16="http://schemas.microsoft.com/office/drawing/2014/main" xmlns="" id="{6430404B-35FE-412D-B149-9C582FF8135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1" name="Straight Connector 80" hidden="1">
            <a:extLst>
              <a:ext uri="{FF2B5EF4-FFF2-40B4-BE49-F238E27FC236}">
                <a16:creationId xmlns:a16="http://schemas.microsoft.com/office/drawing/2014/main" xmlns="" id="{1B2A2E9B-283A-44D8-8BEA-3D57CA68774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2" name="Straight Connector 81" hidden="1">
            <a:extLst>
              <a:ext uri="{FF2B5EF4-FFF2-40B4-BE49-F238E27FC236}">
                <a16:creationId xmlns:a16="http://schemas.microsoft.com/office/drawing/2014/main" xmlns="" id="{8EC1B890-CB05-405D-8FDF-ECE0BA3A10B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Rectangle 82" hidden="1">
            <a:extLst>
              <a:ext uri="{FF2B5EF4-FFF2-40B4-BE49-F238E27FC236}">
                <a16:creationId xmlns:a16="http://schemas.microsoft.com/office/drawing/2014/main" xmlns="" id="{C36D82D7-7A5A-4352-B05F-F9E36B7B378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0_1_Add" textlink="">
        <xdr:nvSpPr>
          <xdr:cNvPr id="84" name="Plus Sign 244" hidden="1">
            <a:extLst>
              <a:ext uri="{FF2B5EF4-FFF2-40B4-BE49-F238E27FC236}">
                <a16:creationId xmlns:a16="http://schemas.microsoft.com/office/drawing/2014/main" xmlns="" id="{93C33378-1B7D-4639-B97C-FD08348C51C8}"/>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0_1_Remove" textlink="">
        <xdr:nvSpPr>
          <xdr:cNvPr id="85" name="Minus Sign 245" hidden="1">
            <a:extLst>
              <a:ext uri="{FF2B5EF4-FFF2-40B4-BE49-F238E27FC236}">
                <a16:creationId xmlns:a16="http://schemas.microsoft.com/office/drawing/2014/main" xmlns="" id="{014A4296-1CD1-496A-84C8-C71DFC9A65E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15</xdr:row>
      <xdr:rowOff>181382</xdr:rowOff>
    </xdr:to>
    <xdr:grpSp>
      <xdr:nvGrpSpPr>
        <xdr:cNvPr id="86" name="AddRemoveBTN_PersonalInfoQ21_1" hidden="1">
          <a:extLst>
            <a:ext uri="{FF2B5EF4-FFF2-40B4-BE49-F238E27FC236}">
              <a16:creationId xmlns:a16="http://schemas.microsoft.com/office/drawing/2014/main" xmlns="" id="{BEF50A75-E7B4-413E-91A0-F7CD64454BFF}"/>
            </a:ext>
          </a:extLst>
        </xdr:cNvPr>
        <xdr:cNvGrpSpPr/>
      </xdr:nvGrpSpPr>
      <xdr:grpSpPr>
        <a:xfrm>
          <a:off x="250045" y="2628900"/>
          <a:ext cx="587325" cy="741452"/>
          <a:chOff x="3783440" y="44020817"/>
          <a:chExt cx="583515" cy="690735"/>
        </a:xfrm>
      </xdr:grpSpPr>
      <xdr:sp macro="" textlink="">
        <xdr:nvSpPr>
          <xdr:cNvPr id="87" name="Rounded Rectangle 19" hidden="1">
            <a:extLst>
              <a:ext uri="{FF2B5EF4-FFF2-40B4-BE49-F238E27FC236}">
                <a16:creationId xmlns:a16="http://schemas.microsoft.com/office/drawing/2014/main" xmlns="" id="{98273203-8F80-4272-B1AA-BE88CD52BB6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8" name="Straight Connector 87" hidden="1">
            <a:extLst>
              <a:ext uri="{FF2B5EF4-FFF2-40B4-BE49-F238E27FC236}">
                <a16:creationId xmlns:a16="http://schemas.microsoft.com/office/drawing/2014/main" xmlns="" id="{57172F01-EEB9-4582-905F-99FC70CA638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9" name="Straight Connector 88" hidden="1">
            <a:extLst>
              <a:ext uri="{FF2B5EF4-FFF2-40B4-BE49-F238E27FC236}">
                <a16:creationId xmlns:a16="http://schemas.microsoft.com/office/drawing/2014/main" xmlns="" id="{06547DDD-738E-4557-A73C-D7E5F1FE7D1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0" name="Rectangle 89" hidden="1">
            <a:extLst>
              <a:ext uri="{FF2B5EF4-FFF2-40B4-BE49-F238E27FC236}">
                <a16:creationId xmlns:a16="http://schemas.microsoft.com/office/drawing/2014/main" xmlns="" id="{2294AC3C-6E5C-41B7-BB9D-362DD09D8D6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1_1_Add" textlink="">
        <xdr:nvSpPr>
          <xdr:cNvPr id="91" name="Plus Sign 251" hidden="1">
            <a:extLst>
              <a:ext uri="{FF2B5EF4-FFF2-40B4-BE49-F238E27FC236}">
                <a16:creationId xmlns:a16="http://schemas.microsoft.com/office/drawing/2014/main" xmlns="" id="{2861AD03-01E1-4DC3-9918-17C5BFF3DE7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1_1_Remove" textlink="">
        <xdr:nvSpPr>
          <xdr:cNvPr id="92" name="Minus Sign 252" hidden="1">
            <a:extLst>
              <a:ext uri="{FF2B5EF4-FFF2-40B4-BE49-F238E27FC236}">
                <a16:creationId xmlns:a16="http://schemas.microsoft.com/office/drawing/2014/main" xmlns="" id="{1AF39EA5-5E25-419D-A3D0-5F1DB09CAAD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253859</xdr:colOff>
      <xdr:row>12</xdr:row>
      <xdr:rowOff>0</xdr:rowOff>
    </xdr:from>
    <xdr:to>
      <xdr:col>0</xdr:col>
      <xdr:colOff>836717</xdr:colOff>
      <xdr:row>15</xdr:row>
      <xdr:rowOff>183453</xdr:rowOff>
    </xdr:to>
    <xdr:grpSp>
      <xdr:nvGrpSpPr>
        <xdr:cNvPr id="93" name="AddRemoveBTN_PersonalInfoQ22_1" hidden="1">
          <a:extLst>
            <a:ext uri="{FF2B5EF4-FFF2-40B4-BE49-F238E27FC236}">
              <a16:creationId xmlns:a16="http://schemas.microsoft.com/office/drawing/2014/main" xmlns="" id="{17F99046-44F9-45D7-BAF8-1F27E2AA94DE}"/>
            </a:ext>
          </a:extLst>
        </xdr:cNvPr>
        <xdr:cNvGrpSpPr/>
      </xdr:nvGrpSpPr>
      <xdr:grpSpPr>
        <a:xfrm>
          <a:off x="250049" y="2628900"/>
          <a:ext cx="586668" cy="743523"/>
          <a:chOff x="3783440" y="44020817"/>
          <a:chExt cx="583515" cy="690735"/>
        </a:xfrm>
      </xdr:grpSpPr>
      <xdr:sp macro="" textlink="">
        <xdr:nvSpPr>
          <xdr:cNvPr id="94" name="Rounded Rectangle 19" hidden="1">
            <a:extLst>
              <a:ext uri="{FF2B5EF4-FFF2-40B4-BE49-F238E27FC236}">
                <a16:creationId xmlns:a16="http://schemas.microsoft.com/office/drawing/2014/main" xmlns="" id="{BA0F1525-5F9B-4911-BCC8-427995BB155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95" name="Straight Connector 94" hidden="1">
            <a:extLst>
              <a:ext uri="{FF2B5EF4-FFF2-40B4-BE49-F238E27FC236}">
                <a16:creationId xmlns:a16="http://schemas.microsoft.com/office/drawing/2014/main" xmlns="" id="{8AACCB87-CB08-4B20-8553-A3853B6B519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6" name="Straight Connector 95" hidden="1">
            <a:extLst>
              <a:ext uri="{FF2B5EF4-FFF2-40B4-BE49-F238E27FC236}">
                <a16:creationId xmlns:a16="http://schemas.microsoft.com/office/drawing/2014/main" xmlns="" id="{5BC8D89C-52B4-4317-8AD1-1835E1491CB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7" name="Rectangle 96" hidden="1">
            <a:extLst>
              <a:ext uri="{FF2B5EF4-FFF2-40B4-BE49-F238E27FC236}">
                <a16:creationId xmlns:a16="http://schemas.microsoft.com/office/drawing/2014/main" xmlns="" id="{2A3AB0E7-F3D7-4A24-B288-B7276C41018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2_1_Add" textlink="">
        <xdr:nvSpPr>
          <xdr:cNvPr id="98" name="Plus Sign 258" hidden="1">
            <a:extLst>
              <a:ext uri="{FF2B5EF4-FFF2-40B4-BE49-F238E27FC236}">
                <a16:creationId xmlns:a16="http://schemas.microsoft.com/office/drawing/2014/main" xmlns="" id="{06183AEA-6DD3-424E-85CB-88463A14311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2_1_Remove" textlink="">
        <xdr:nvSpPr>
          <xdr:cNvPr id="99" name="Minus Sign 259" hidden="1">
            <a:extLst>
              <a:ext uri="{FF2B5EF4-FFF2-40B4-BE49-F238E27FC236}">
                <a16:creationId xmlns:a16="http://schemas.microsoft.com/office/drawing/2014/main" xmlns="" id="{60F46F90-9484-4382-9BAA-FAFC2BE0B2C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6</xdr:col>
      <xdr:colOff>579120</xdr:colOff>
      <xdr:row>1</xdr:row>
      <xdr:rowOff>161925</xdr:rowOff>
    </xdr:from>
    <xdr:to>
      <xdr:col>9</xdr:col>
      <xdr:colOff>1174749</xdr:colOff>
      <xdr:row>3</xdr:row>
      <xdr:rowOff>66675</xdr:rowOff>
    </xdr:to>
    <xdr:grpSp>
      <xdr:nvGrpSpPr>
        <xdr:cNvPr id="101" name="NaviCollapsed" hidden="1">
          <a:extLst>
            <a:ext uri="{FF2B5EF4-FFF2-40B4-BE49-F238E27FC236}">
              <a16:creationId xmlns:a16="http://schemas.microsoft.com/office/drawing/2014/main" xmlns="" id="{0295E0B2-0093-48DA-874B-FD8C004E2B59}"/>
            </a:ext>
          </a:extLst>
        </xdr:cNvPr>
        <xdr:cNvGrpSpPr/>
      </xdr:nvGrpSpPr>
      <xdr:grpSpPr>
        <a:xfrm>
          <a:off x="4933950" y="382905"/>
          <a:ext cx="5878194" cy="339090"/>
          <a:chOff x="2486026" y="1114425"/>
          <a:chExt cx="5848349" cy="342900"/>
        </a:xfrm>
      </xdr:grpSpPr>
      <xdr:sp macro="[0]!GoToPersonalInfo" textlink="">
        <xdr:nvSpPr>
          <xdr:cNvPr id="102" name="Rectangle: Rounded Corners 289" hidden="1">
            <a:extLst>
              <a:ext uri="{FF2B5EF4-FFF2-40B4-BE49-F238E27FC236}">
                <a16:creationId xmlns:a16="http://schemas.microsoft.com/office/drawing/2014/main" xmlns="" id="{59B8F288-60A1-414B-9E53-B1CAB56E80B4}"/>
              </a:ext>
            </a:extLst>
          </xdr:cNvPr>
          <xdr:cNvSpPr/>
        </xdr:nvSpPr>
        <xdr:spPr>
          <a:xfrm>
            <a:off x="24860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1.</a:t>
            </a:r>
          </a:p>
        </xdr:txBody>
      </xdr:sp>
      <xdr:sp macro="[0]!GoToEducWork" textlink="">
        <xdr:nvSpPr>
          <xdr:cNvPr id="103" name="Rectangle: Rounded Corners 290" hidden="1">
            <a:extLst>
              <a:ext uri="{FF2B5EF4-FFF2-40B4-BE49-F238E27FC236}">
                <a16:creationId xmlns:a16="http://schemas.microsoft.com/office/drawing/2014/main" xmlns="" id="{92CE760B-F2DC-4D16-B61A-788F29B5151E}"/>
              </a:ext>
            </a:extLst>
          </xdr:cNvPr>
          <xdr:cNvSpPr/>
        </xdr:nvSpPr>
        <xdr:spPr>
          <a:xfrm>
            <a:off x="32194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2.</a:t>
            </a:r>
          </a:p>
        </xdr:txBody>
      </xdr:sp>
      <xdr:sp macro="[0]!GoToRelation" textlink="">
        <xdr:nvSpPr>
          <xdr:cNvPr id="104" name="Rectangle: Rounded Corners 291" hidden="1">
            <a:extLst>
              <a:ext uri="{FF2B5EF4-FFF2-40B4-BE49-F238E27FC236}">
                <a16:creationId xmlns:a16="http://schemas.microsoft.com/office/drawing/2014/main" xmlns="" id="{B65E437E-3C05-4A8C-B9BF-D8B6757B1655}"/>
              </a:ext>
            </a:extLst>
          </xdr:cNvPr>
          <xdr:cNvSpPr/>
        </xdr:nvSpPr>
        <xdr:spPr>
          <a:xfrm>
            <a:off x="3952876" y="1114425"/>
            <a:ext cx="685800" cy="34290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3.</a:t>
            </a:r>
          </a:p>
        </xdr:txBody>
      </xdr:sp>
      <xdr:sp macro="[0]!GoToCharges" textlink="">
        <xdr:nvSpPr>
          <xdr:cNvPr id="105" name="Rectangle: Rounded Corners 292" hidden="1">
            <a:extLst>
              <a:ext uri="{FF2B5EF4-FFF2-40B4-BE49-F238E27FC236}">
                <a16:creationId xmlns:a16="http://schemas.microsoft.com/office/drawing/2014/main" xmlns="" id="{E8FA4E8E-B4C3-48C6-8EC4-9AA2C37EF258}"/>
              </a:ext>
            </a:extLst>
          </xdr:cNvPr>
          <xdr:cNvSpPr/>
        </xdr:nvSpPr>
        <xdr:spPr>
          <a:xfrm>
            <a:off x="468630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4.</a:t>
            </a:r>
          </a:p>
        </xdr:txBody>
      </xdr:sp>
      <xdr:sp macro="[0]!GoToCriminalRelation" textlink="">
        <xdr:nvSpPr>
          <xdr:cNvPr id="106" name="Rectangle: Rounded Corners 293" hidden="1">
            <a:extLst>
              <a:ext uri="{FF2B5EF4-FFF2-40B4-BE49-F238E27FC236}">
                <a16:creationId xmlns:a16="http://schemas.microsoft.com/office/drawing/2014/main" xmlns="" id="{7B9D2D65-4668-4E43-A077-AAB95CF51210}"/>
              </a:ext>
            </a:extLst>
          </xdr:cNvPr>
          <xdr:cNvSpPr/>
        </xdr:nvSpPr>
        <xdr:spPr>
          <a:xfrm>
            <a:off x="54197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5.</a:t>
            </a:r>
          </a:p>
        </xdr:txBody>
      </xdr:sp>
      <xdr:sp macro="[0]!GoToProperty" textlink="">
        <xdr:nvSpPr>
          <xdr:cNvPr id="107" name="Rectangle: Rounded Corners 294" hidden="1">
            <a:extLst>
              <a:ext uri="{FF2B5EF4-FFF2-40B4-BE49-F238E27FC236}">
                <a16:creationId xmlns:a16="http://schemas.microsoft.com/office/drawing/2014/main" xmlns="" id="{292A2E54-759A-482F-BC6E-31C491A6C454}"/>
              </a:ext>
            </a:extLst>
          </xdr:cNvPr>
          <xdr:cNvSpPr/>
        </xdr:nvSpPr>
        <xdr:spPr>
          <a:xfrm>
            <a:off x="61531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6.</a:t>
            </a:r>
          </a:p>
        </xdr:txBody>
      </xdr:sp>
      <xdr:sp macro="[0]!ExtractPDF" textlink="">
        <xdr:nvSpPr>
          <xdr:cNvPr id="108" name="Rectangle: Rounded Corners 295" hidden="1">
            <a:extLst>
              <a:ext uri="{FF2B5EF4-FFF2-40B4-BE49-F238E27FC236}">
                <a16:creationId xmlns:a16="http://schemas.microsoft.com/office/drawing/2014/main" xmlns="" id="{ACC76F47-B566-4634-8900-177CC3FA1B89}"/>
              </a:ext>
            </a:extLst>
          </xdr:cNvPr>
          <xdr:cNvSpPr/>
        </xdr:nvSpPr>
        <xdr:spPr>
          <a:xfrm>
            <a:off x="7315201" y="1114425"/>
            <a:ext cx="1019174"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Արտահանել</a:t>
            </a:r>
            <a:endParaRPr lang="en-US" sz="1400" b="1">
              <a:solidFill>
                <a:schemeClr val="tx1"/>
              </a:solidFill>
            </a:endParaRPr>
          </a:p>
        </xdr:txBody>
      </xdr:sp>
    </xdr:grpSp>
    <xdr:clientData/>
  </xdr:twoCellAnchor>
  <xdr:twoCellAnchor editAs="absolute">
    <xdr:from>
      <xdr:col>10</xdr:col>
      <xdr:colOff>1440814</xdr:colOff>
      <xdr:row>1</xdr:row>
      <xdr:rowOff>95250</xdr:rowOff>
    </xdr:from>
    <xdr:to>
      <xdr:col>12</xdr:col>
      <xdr:colOff>292100</xdr:colOff>
      <xdr:row>4</xdr:row>
      <xdr:rowOff>44450</xdr:rowOff>
    </xdr:to>
    <xdr:sp macro="[0]!Collapse_Expand_Menu" textlink="">
      <xdr:nvSpPr>
        <xdr:cNvPr id="109" name="Rectangle: Rounded Corners 296">
          <a:extLst>
            <a:ext uri="{FF2B5EF4-FFF2-40B4-BE49-F238E27FC236}">
              <a16:creationId xmlns:a16="http://schemas.microsoft.com/office/drawing/2014/main" xmlns="" id="{763E2B73-7EFB-4E08-8328-FF6C6BFA792B}"/>
            </a:ext>
          </a:extLst>
        </xdr:cNvPr>
        <xdr:cNvSpPr/>
      </xdr:nvSpPr>
      <xdr:spPr>
        <a:xfrm>
          <a:off x="13083539" y="298450"/>
          <a:ext cx="1270636" cy="5588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Ընդլայնել/</a:t>
          </a:r>
          <a:endParaRPr lang="en-US" sz="1100" b="1" i="1">
            <a:solidFill>
              <a:schemeClr val="tx1"/>
            </a:solidFill>
            <a:effectLst/>
            <a:latin typeface="+mn-lt"/>
            <a:ea typeface="+mn-ea"/>
            <a:cs typeface="+mn-cs"/>
          </a:endParaRPr>
        </a:p>
        <a:p>
          <a:pPr algn="ctr"/>
          <a:r>
            <a:rPr lang="hy-AM" sz="1100" b="1" i="1">
              <a:solidFill>
                <a:schemeClr val="tx1"/>
              </a:solidFill>
              <a:effectLst/>
              <a:latin typeface="+mn-lt"/>
              <a:ea typeface="+mn-ea"/>
              <a:cs typeface="+mn-cs"/>
            </a:rPr>
            <a:t>Փակել</a:t>
          </a:r>
          <a:r>
            <a:rPr lang="en-US" sz="1100" b="1" i="1">
              <a:solidFill>
                <a:schemeClr val="tx1"/>
              </a:solidFill>
              <a:effectLst/>
              <a:latin typeface="+mn-lt"/>
              <a:ea typeface="+mn-ea"/>
              <a:cs typeface="+mn-cs"/>
            </a:rPr>
            <a:t> </a:t>
          </a:r>
          <a:r>
            <a:rPr lang="hy-AM" sz="1100" b="1" i="1" baseline="0">
              <a:solidFill>
                <a:schemeClr val="tx1"/>
              </a:solidFill>
              <a:effectLst/>
              <a:latin typeface="+mn-lt"/>
              <a:ea typeface="+mn-ea"/>
              <a:cs typeface="+mn-cs"/>
            </a:rPr>
            <a:t>մենյուն</a:t>
          </a:r>
          <a:endParaRPr lang="en-US" sz="1400" b="1">
            <a:solidFill>
              <a:schemeClr val="tx1"/>
            </a:solidFill>
          </a:endParaRPr>
        </a:p>
      </xdr:txBody>
    </xdr:sp>
    <xdr:clientData/>
  </xdr:twoCellAnchor>
  <xdr:twoCellAnchor editAs="absolute">
    <xdr:from>
      <xdr:col>10</xdr:col>
      <xdr:colOff>845820</xdr:colOff>
      <xdr:row>1</xdr:row>
      <xdr:rowOff>38100</xdr:rowOff>
    </xdr:from>
    <xdr:to>
      <xdr:col>10</xdr:col>
      <xdr:colOff>1391920</xdr:colOff>
      <xdr:row>3</xdr:row>
      <xdr:rowOff>190500</xdr:rowOff>
    </xdr:to>
    <xdr:pic macro="[0]!GoToMain">
      <xdr:nvPicPr>
        <xdr:cNvPr id="110" name="Picture 109">
          <a:extLst>
            <a:ext uri="{FF2B5EF4-FFF2-40B4-BE49-F238E27FC236}">
              <a16:creationId xmlns:a16="http://schemas.microsoft.com/office/drawing/2014/main" xmlns="" id="{E341498E-29E7-451D-948C-76735B9452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61495" y="257175"/>
          <a:ext cx="542925" cy="590550"/>
        </a:xfrm>
        <a:prstGeom prst="rect">
          <a:avLst/>
        </a:prstGeom>
      </xdr:spPr>
    </xdr:pic>
    <xdr:clientData/>
  </xdr:twoCellAnchor>
  <xdr:twoCellAnchor editAs="oneCell">
    <xdr:from>
      <xdr:col>0</xdr:col>
      <xdr:colOff>251460</xdr:colOff>
      <xdr:row>17</xdr:row>
      <xdr:rowOff>68580</xdr:rowOff>
    </xdr:from>
    <xdr:to>
      <xdr:col>0</xdr:col>
      <xdr:colOff>828625</xdr:colOff>
      <xdr:row>25</xdr:row>
      <xdr:rowOff>524089</xdr:rowOff>
    </xdr:to>
    <xdr:grpSp>
      <xdr:nvGrpSpPr>
        <xdr:cNvPr id="111" name="AddRemoveBTN_RelationQ1_1" hidden="1">
          <a:extLst>
            <a:ext uri="{FF2B5EF4-FFF2-40B4-BE49-F238E27FC236}">
              <a16:creationId xmlns:a16="http://schemas.microsoft.com/office/drawing/2014/main" xmlns="" id="{58100B29-4013-45C5-AB73-A6B8BD859531}"/>
            </a:ext>
          </a:extLst>
        </xdr:cNvPr>
        <xdr:cNvGrpSpPr/>
      </xdr:nvGrpSpPr>
      <xdr:grpSpPr>
        <a:xfrm>
          <a:off x="247650" y="3667125"/>
          <a:ext cx="579070" cy="636484"/>
          <a:chOff x="3783440" y="44020817"/>
          <a:chExt cx="583515" cy="690735"/>
        </a:xfrm>
      </xdr:grpSpPr>
      <xdr:sp macro="" textlink="">
        <xdr:nvSpPr>
          <xdr:cNvPr id="112" name="Rounded Rectangle 19" hidden="1">
            <a:extLst>
              <a:ext uri="{FF2B5EF4-FFF2-40B4-BE49-F238E27FC236}">
                <a16:creationId xmlns:a16="http://schemas.microsoft.com/office/drawing/2014/main" xmlns="" id="{2227F025-B149-4A9C-A58D-37E84BE9BD6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3" name="Straight Connector 112" hidden="1">
            <a:extLst>
              <a:ext uri="{FF2B5EF4-FFF2-40B4-BE49-F238E27FC236}">
                <a16:creationId xmlns:a16="http://schemas.microsoft.com/office/drawing/2014/main" xmlns="" id="{01A1F1EB-8233-4682-A818-4176D9755D1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4" name="Straight Connector 113" hidden="1">
            <a:extLst>
              <a:ext uri="{FF2B5EF4-FFF2-40B4-BE49-F238E27FC236}">
                <a16:creationId xmlns:a16="http://schemas.microsoft.com/office/drawing/2014/main" xmlns="" id="{8F26E9C4-5BF8-48B3-8F98-18D57BCB7C7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15" name="Rectangle 114" hidden="1">
            <a:extLst>
              <a:ext uri="{FF2B5EF4-FFF2-40B4-BE49-F238E27FC236}">
                <a16:creationId xmlns:a16="http://schemas.microsoft.com/office/drawing/2014/main" xmlns="" id="{90E29A81-C73A-41F5-BA15-A091463DC8C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RelationQ1_1_Add" textlink="">
        <xdr:nvSpPr>
          <xdr:cNvPr id="116" name="Plus Sign 153" hidden="1">
            <a:extLst>
              <a:ext uri="{FF2B5EF4-FFF2-40B4-BE49-F238E27FC236}">
                <a16:creationId xmlns:a16="http://schemas.microsoft.com/office/drawing/2014/main" xmlns="" id="{088716F0-C6F7-43C6-AE24-9C9094CE17B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RelationQ1_1_Remove" textlink="">
        <xdr:nvSpPr>
          <xdr:cNvPr id="117" name="Minus Sign 154" hidden="1">
            <a:extLst>
              <a:ext uri="{FF2B5EF4-FFF2-40B4-BE49-F238E27FC236}">
                <a16:creationId xmlns:a16="http://schemas.microsoft.com/office/drawing/2014/main" xmlns="" id="{BC4E5350-7380-4E7B-BC35-E0F1546EBD1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23</xdr:row>
      <xdr:rowOff>0</xdr:rowOff>
    </xdr:from>
    <xdr:to>
      <xdr:col>0</xdr:col>
      <xdr:colOff>828625</xdr:colOff>
      <xdr:row>25</xdr:row>
      <xdr:rowOff>530439</xdr:rowOff>
    </xdr:to>
    <xdr:grpSp>
      <xdr:nvGrpSpPr>
        <xdr:cNvPr id="132" name="AddRemoveBTN_EducWorkQ4_1" hidden="1">
          <a:extLst>
            <a:ext uri="{FF2B5EF4-FFF2-40B4-BE49-F238E27FC236}">
              <a16:creationId xmlns:a16="http://schemas.microsoft.com/office/drawing/2014/main" xmlns="" id="{BD9D2BDB-C299-4550-A98B-1F881744DDA0}"/>
            </a:ext>
          </a:extLst>
        </xdr:cNvPr>
        <xdr:cNvGrpSpPr/>
      </xdr:nvGrpSpPr>
      <xdr:grpSpPr>
        <a:xfrm>
          <a:off x="247650" y="3667125"/>
          <a:ext cx="579070" cy="644739"/>
          <a:chOff x="3783440" y="44020817"/>
          <a:chExt cx="583515" cy="690735"/>
        </a:xfrm>
      </xdr:grpSpPr>
      <xdr:sp macro="" textlink="">
        <xdr:nvSpPr>
          <xdr:cNvPr id="133" name="Rounded Rectangle 19" hidden="1">
            <a:extLst>
              <a:ext uri="{FF2B5EF4-FFF2-40B4-BE49-F238E27FC236}">
                <a16:creationId xmlns:a16="http://schemas.microsoft.com/office/drawing/2014/main" xmlns="" id="{68F566C9-AF73-4232-8E9B-B8348D21B08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4" name="Straight Connector 133" hidden="1">
            <a:extLst>
              <a:ext uri="{FF2B5EF4-FFF2-40B4-BE49-F238E27FC236}">
                <a16:creationId xmlns:a16="http://schemas.microsoft.com/office/drawing/2014/main" xmlns="" id="{94CE2535-8128-4C9A-9771-A24C483EA13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5" name="Straight Connector 134" hidden="1">
            <a:extLst>
              <a:ext uri="{FF2B5EF4-FFF2-40B4-BE49-F238E27FC236}">
                <a16:creationId xmlns:a16="http://schemas.microsoft.com/office/drawing/2014/main" xmlns="" id="{27749422-9043-4997-9839-F837986AC75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6" name="Rectangle 135" hidden="1">
            <a:extLst>
              <a:ext uri="{FF2B5EF4-FFF2-40B4-BE49-F238E27FC236}">
                <a16:creationId xmlns:a16="http://schemas.microsoft.com/office/drawing/2014/main" xmlns="" id="{5804E880-0DC7-4D9E-9D2E-D93A93FF2E1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37" name="Plus Sign 153" hidden="1">
            <a:extLst>
              <a:ext uri="{FF2B5EF4-FFF2-40B4-BE49-F238E27FC236}">
                <a16:creationId xmlns:a16="http://schemas.microsoft.com/office/drawing/2014/main" xmlns="" id="{B1B41A47-4897-4642-BE3F-223CCE09938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38" name="Minus Sign 154" hidden="1">
            <a:extLst>
              <a:ext uri="{FF2B5EF4-FFF2-40B4-BE49-F238E27FC236}">
                <a16:creationId xmlns:a16="http://schemas.microsoft.com/office/drawing/2014/main" xmlns="" id="{EB1B30B4-2612-4CFC-BB2D-3BFC111D7ED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23</xdr:row>
      <xdr:rowOff>0</xdr:rowOff>
    </xdr:from>
    <xdr:to>
      <xdr:col>0</xdr:col>
      <xdr:colOff>828625</xdr:colOff>
      <xdr:row>25</xdr:row>
      <xdr:rowOff>530439</xdr:rowOff>
    </xdr:to>
    <xdr:grpSp>
      <xdr:nvGrpSpPr>
        <xdr:cNvPr id="139" name="AddRemoveBTN_EducWorkQ5_1" hidden="1">
          <a:extLst>
            <a:ext uri="{FF2B5EF4-FFF2-40B4-BE49-F238E27FC236}">
              <a16:creationId xmlns:a16="http://schemas.microsoft.com/office/drawing/2014/main" xmlns="" id="{2F50C012-0DF6-4690-93B4-BD243093599D}"/>
            </a:ext>
          </a:extLst>
        </xdr:cNvPr>
        <xdr:cNvGrpSpPr/>
      </xdr:nvGrpSpPr>
      <xdr:grpSpPr>
        <a:xfrm>
          <a:off x="247650" y="3667125"/>
          <a:ext cx="579070" cy="644739"/>
          <a:chOff x="3783440" y="44020817"/>
          <a:chExt cx="583515" cy="690735"/>
        </a:xfrm>
      </xdr:grpSpPr>
      <xdr:sp macro="" textlink="">
        <xdr:nvSpPr>
          <xdr:cNvPr id="140" name="Rounded Rectangle 19" hidden="1">
            <a:extLst>
              <a:ext uri="{FF2B5EF4-FFF2-40B4-BE49-F238E27FC236}">
                <a16:creationId xmlns:a16="http://schemas.microsoft.com/office/drawing/2014/main" xmlns="" id="{6F5F7143-FF9E-4300-A348-845EEF2D8E4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1" name="Straight Connector 140" hidden="1">
            <a:extLst>
              <a:ext uri="{FF2B5EF4-FFF2-40B4-BE49-F238E27FC236}">
                <a16:creationId xmlns:a16="http://schemas.microsoft.com/office/drawing/2014/main" xmlns="" id="{0177EAC5-2C58-4EB6-8A14-3DECADFF744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2" name="Straight Connector 141" hidden="1">
            <a:extLst>
              <a:ext uri="{FF2B5EF4-FFF2-40B4-BE49-F238E27FC236}">
                <a16:creationId xmlns:a16="http://schemas.microsoft.com/office/drawing/2014/main" xmlns="" id="{D7416A5A-5FCD-42FC-97D5-6686E58D246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3" name="Rectangle 142" hidden="1">
            <a:extLst>
              <a:ext uri="{FF2B5EF4-FFF2-40B4-BE49-F238E27FC236}">
                <a16:creationId xmlns:a16="http://schemas.microsoft.com/office/drawing/2014/main" xmlns="" id="{C6F16013-0A70-404D-9876-781699CE1BF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44" name="Plus Sign 153" hidden="1">
            <a:extLst>
              <a:ext uri="{FF2B5EF4-FFF2-40B4-BE49-F238E27FC236}">
                <a16:creationId xmlns:a16="http://schemas.microsoft.com/office/drawing/2014/main" xmlns="" id="{7D488E66-B438-47A8-BD44-0AF42932A9D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45" name="Minus Sign 154" hidden="1">
            <a:extLst>
              <a:ext uri="{FF2B5EF4-FFF2-40B4-BE49-F238E27FC236}">
                <a16:creationId xmlns:a16="http://schemas.microsoft.com/office/drawing/2014/main" xmlns="" id="{525AF90E-E8B0-4C58-B24D-F2D4A8D8FC7E}"/>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23</xdr:row>
      <xdr:rowOff>0</xdr:rowOff>
    </xdr:from>
    <xdr:to>
      <xdr:col>0</xdr:col>
      <xdr:colOff>831165</xdr:colOff>
      <xdr:row>25</xdr:row>
      <xdr:rowOff>530439</xdr:rowOff>
    </xdr:to>
    <xdr:grpSp>
      <xdr:nvGrpSpPr>
        <xdr:cNvPr id="146" name="AddRemoveBTN_EducWorkQ6_1" hidden="1">
          <a:extLst>
            <a:ext uri="{FF2B5EF4-FFF2-40B4-BE49-F238E27FC236}">
              <a16:creationId xmlns:a16="http://schemas.microsoft.com/office/drawing/2014/main" xmlns="" id="{B77E8C41-1F3F-4106-9F5E-15B87483D38C}"/>
            </a:ext>
          </a:extLst>
        </xdr:cNvPr>
        <xdr:cNvGrpSpPr/>
      </xdr:nvGrpSpPr>
      <xdr:grpSpPr>
        <a:xfrm>
          <a:off x="243840" y="3667125"/>
          <a:ext cx="585420" cy="644739"/>
          <a:chOff x="3783440" y="44020817"/>
          <a:chExt cx="583515" cy="690735"/>
        </a:xfrm>
      </xdr:grpSpPr>
      <xdr:sp macro="" textlink="">
        <xdr:nvSpPr>
          <xdr:cNvPr id="147" name="Rounded Rectangle 19" hidden="1">
            <a:extLst>
              <a:ext uri="{FF2B5EF4-FFF2-40B4-BE49-F238E27FC236}">
                <a16:creationId xmlns:a16="http://schemas.microsoft.com/office/drawing/2014/main" xmlns="" id="{48430D69-D806-4A6D-9872-BD75D6D455A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8" name="Straight Connector 147" hidden="1">
            <a:extLst>
              <a:ext uri="{FF2B5EF4-FFF2-40B4-BE49-F238E27FC236}">
                <a16:creationId xmlns:a16="http://schemas.microsoft.com/office/drawing/2014/main" xmlns="" id="{A585B363-8F1C-4488-B3DF-152ACB0C65B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9" name="Straight Connector 148" hidden="1">
            <a:extLst>
              <a:ext uri="{FF2B5EF4-FFF2-40B4-BE49-F238E27FC236}">
                <a16:creationId xmlns:a16="http://schemas.microsoft.com/office/drawing/2014/main" xmlns="" id="{2121A23B-4661-4AA2-9C0F-90E6896CED4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Rectangle 149" hidden="1">
            <a:extLst>
              <a:ext uri="{FF2B5EF4-FFF2-40B4-BE49-F238E27FC236}">
                <a16:creationId xmlns:a16="http://schemas.microsoft.com/office/drawing/2014/main" xmlns="" id="{F7692C75-C907-47EF-8B64-0A670B597B9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151" name="Plus Sign 153" hidden="1">
            <a:extLst>
              <a:ext uri="{FF2B5EF4-FFF2-40B4-BE49-F238E27FC236}">
                <a16:creationId xmlns:a16="http://schemas.microsoft.com/office/drawing/2014/main" xmlns="" id="{FB60CF19-2F36-4F69-96F4-18F5B283A7C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152" name="Minus Sign 154" hidden="1">
            <a:extLst>
              <a:ext uri="{FF2B5EF4-FFF2-40B4-BE49-F238E27FC236}">
                <a16:creationId xmlns:a16="http://schemas.microsoft.com/office/drawing/2014/main" xmlns="" id="{D1C731BF-A9A6-43DD-A1C4-AAEC48D57B3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23</xdr:row>
      <xdr:rowOff>0</xdr:rowOff>
    </xdr:from>
    <xdr:to>
      <xdr:col>0</xdr:col>
      <xdr:colOff>831165</xdr:colOff>
      <xdr:row>25</xdr:row>
      <xdr:rowOff>530439</xdr:rowOff>
    </xdr:to>
    <xdr:grpSp>
      <xdr:nvGrpSpPr>
        <xdr:cNvPr id="153" name="AddRemoveBTN_EducWorkQ7_1" hidden="1">
          <a:extLst>
            <a:ext uri="{FF2B5EF4-FFF2-40B4-BE49-F238E27FC236}">
              <a16:creationId xmlns:a16="http://schemas.microsoft.com/office/drawing/2014/main" xmlns="" id="{6F5C7AC7-8B88-47FE-B9DB-33587DC7B0A4}"/>
            </a:ext>
          </a:extLst>
        </xdr:cNvPr>
        <xdr:cNvGrpSpPr/>
      </xdr:nvGrpSpPr>
      <xdr:grpSpPr>
        <a:xfrm>
          <a:off x="243840" y="3667125"/>
          <a:ext cx="585420" cy="644739"/>
          <a:chOff x="3783440" y="44020817"/>
          <a:chExt cx="583515" cy="690735"/>
        </a:xfrm>
      </xdr:grpSpPr>
      <xdr:sp macro="" textlink="">
        <xdr:nvSpPr>
          <xdr:cNvPr id="154" name="Rounded Rectangle 19" hidden="1">
            <a:extLst>
              <a:ext uri="{FF2B5EF4-FFF2-40B4-BE49-F238E27FC236}">
                <a16:creationId xmlns:a16="http://schemas.microsoft.com/office/drawing/2014/main" xmlns="" id="{C9B422EF-74E3-4F3F-B575-57FE3857520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55" name="Straight Connector 154" hidden="1">
            <a:extLst>
              <a:ext uri="{FF2B5EF4-FFF2-40B4-BE49-F238E27FC236}">
                <a16:creationId xmlns:a16="http://schemas.microsoft.com/office/drawing/2014/main" xmlns="" id="{021945FE-7C45-42C0-8A73-FA307F2A29C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6" name="Straight Connector 155" hidden="1">
            <a:extLst>
              <a:ext uri="{FF2B5EF4-FFF2-40B4-BE49-F238E27FC236}">
                <a16:creationId xmlns:a16="http://schemas.microsoft.com/office/drawing/2014/main" xmlns="" id="{CF190AAA-A0F6-4957-9227-C4154F50C9C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7" name="Rectangle 156" hidden="1">
            <a:extLst>
              <a:ext uri="{FF2B5EF4-FFF2-40B4-BE49-F238E27FC236}">
                <a16:creationId xmlns:a16="http://schemas.microsoft.com/office/drawing/2014/main" xmlns="" id="{685CCB06-E392-47D7-BEDD-4385EC725A7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158" name="Plus Sign 153" hidden="1">
            <a:extLst>
              <a:ext uri="{FF2B5EF4-FFF2-40B4-BE49-F238E27FC236}">
                <a16:creationId xmlns:a16="http://schemas.microsoft.com/office/drawing/2014/main" xmlns="" id="{44304F84-0781-4195-984D-D5BA30F9F72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159" name="Minus Sign 154" hidden="1">
            <a:extLst>
              <a:ext uri="{FF2B5EF4-FFF2-40B4-BE49-F238E27FC236}">
                <a16:creationId xmlns:a16="http://schemas.microsoft.com/office/drawing/2014/main" xmlns="" id="{8F41A1DF-8BEB-49A2-A088-BC850D2EE72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23</xdr:row>
      <xdr:rowOff>0</xdr:rowOff>
    </xdr:from>
    <xdr:to>
      <xdr:col>0</xdr:col>
      <xdr:colOff>831165</xdr:colOff>
      <xdr:row>25</xdr:row>
      <xdr:rowOff>530439</xdr:rowOff>
    </xdr:to>
    <xdr:grpSp>
      <xdr:nvGrpSpPr>
        <xdr:cNvPr id="174" name="AddRemoveBTN_EducWorkQ10_1" hidden="1">
          <a:extLst>
            <a:ext uri="{FF2B5EF4-FFF2-40B4-BE49-F238E27FC236}">
              <a16:creationId xmlns:a16="http://schemas.microsoft.com/office/drawing/2014/main" xmlns="" id="{B497AE22-0357-41A8-8091-AA8B06290003}"/>
            </a:ext>
          </a:extLst>
        </xdr:cNvPr>
        <xdr:cNvGrpSpPr/>
      </xdr:nvGrpSpPr>
      <xdr:grpSpPr>
        <a:xfrm>
          <a:off x="243840" y="3667125"/>
          <a:ext cx="585420" cy="644739"/>
          <a:chOff x="3783440" y="44020817"/>
          <a:chExt cx="583515" cy="690735"/>
        </a:xfrm>
      </xdr:grpSpPr>
      <xdr:sp macro="" textlink="">
        <xdr:nvSpPr>
          <xdr:cNvPr id="175" name="Rounded Rectangle 19" hidden="1">
            <a:extLst>
              <a:ext uri="{FF2B5EF4-FFF2-40B4-BE49-F238E27FC236}">
                <a16:creationId xmlns:a16="http://schemas.microsoft.com/office/drawing/2014/main" xmlns="" id="{B82AFC84-8B77-4EBF-B194-7A5E9100F11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76" name="Straight Connector 175" hidden="1">
            <a:extLst>
              <a:ext uri="{FF2B5EF4-FFF2-40B4-BE49-F238E27FC236}">
                <a16:creationId xmlns:a16="http://schemas.microsoft.com/office/drawing/2014/main" xmlns="" id="{5208F89D-401F-40F6-8FE0-709C783C71F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7" name="Straight Connector 176" hidden="1">
            <a:extLst>
              <a:ext uri="{FF2B5EF4-FFF2-40B4-BE49-F238E27FC236}">
                <a16:creationId xmlns:a16="http://schemas.microsoft.com/office/drawing/2014/main" xmlns="" id="{BEF50A9C-19AF-4FA3-8767-6702E950750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78" name="Rectangle 177" hidden="1">
            <a:extLst>
              <a:ext uri="{FF2B5EF4-FFF2-40B4-BE49-F238E27FC236}">
                <a16:creationId xmlns:a16="http://schemas.microsoft.com/office/drawing/2014/main" xmlns="" id="{8E882BA1-9B73-4C01-B221-B3D65ED9F63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179" name="Plus Sign 153" hidden="1">
            <a:extLst>
              <a:ext uri="{FF2B5EF4-FFF2-40B4-BE49-F238E27FC236}">
                <a16:creationId xmlns:a16="http://schemas.microsoft.com/office/drawing/2014/main" xmlns="" id="{A9CFC59D-51E4-49CA-A37F-71FC5BA58E2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180" name="Minus Sign 154" hidden="1">
            <a:extLst>
              <a:ext uri="{FF2B5EF4-FFF2-40B4-BE49-F238E27FC236}">
                <a16:creationId xmlns:a16="http://schemas.microsoft.com/office/drawing/2014/main" xmlns="" id="{CCA987EB-329A-413C-BC40-5C55D8C359A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23</xdr:row>
      <xdr:rowOff>0</xdr:rowOff>
    </xdr:from>
    <xdr:to>
      <xdr:col>0</xdr:col>
      <xdr:colOff>831165</xdr:colOff>
      <xdr:row>25</xdr:row>
      <xdr:rowOff>530439</xdr:rowOff>
    </xdr:to>
    <xdr:grpSp>
      <xdr:nvGrpSpPr>
        <xdr:cNvPr id="181" name="AddRemoveBTN_EducWorkQ11_1" hidden="1">
          <a:extLst>
            <a:ext uri="{FF2B5EF4-FFF2-40B4-BE49-F238E27FC236}">
              <a16:creationId xmlns:a16="http://schemas.microsoft.com/office/drawing/2014/main" xmlns="" id="{5CD37D24-7E3D-447C-931D-2066BD3C8E6D}"/>
            </a:ext>
          </a:extLst>
        </xdr:cNvPr>
        <xdr:cNvGrpSpPr/>
      </xdr:nvGrpSpPr>
      <xdr:grpSpPr>
        <a:xfrm>
          <a:off x="243840" y="3667125"/>
          <a:ext cx="585420" cy="644739"/>
          <a:chOff x="3783440" y="44020817"/>
          <a:chExt cx="583515" cy="690735"/>
        </a:xfrm>
      </xdr:grpSpPr>
      <xdr:sp macro="" textlink="">
        <xdr:nvSpPr>
          <xdr:cNvPr id="182" name="Rounded Rectangle 19" hidden="1">
            <a:extLst>
              <a:ext uri="{FF2B5EF4-FFF2-40B4-BE49-F238E27FC236}">
                <a16:creationId xmlns:a16="http://schemas.microsoft.com/office/drawing/2014/main" xmlns="" id="{85D310F6-5A5D-4E53-9C94-069D9713AB4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3" name="Straight Connector 182" hidden="1">
            <a:extLst>
              <a:ext uri="{FF2B5EF4-FFF2-40B4-BE49-F238E27FC236}">
                <a16:creationId xmlns:a16="http://schemas.microsoft.com/office/drawing/2014/main" xmlns="" id="{75FB699D-BE06-4185-BF75-E3BF88F9E2B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4" name="Straight Connector 183" hidden="1">
            <a:extLst>
              <a:ext uri="{FF2B5EF4-FFF2-40B4-BE49-F238E27FC236}">
                <a16:creationId xmlns:a16="http://schemas.microsoft.com/office/drawing/2014/main" xmlns="" id="{4A05D492-335A-4DA7-B214-1FE1358F6F6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85" name="Rectangle 184" hidden="1">
            <a:extLst>
              <a:ext uri="{FF2B5EF4-FFF2-40B4-BE49-F238E27FC236}">
                <a16:creationId xmlns:a16="http://schemas.microsoft.com/office/drawing/2014/main" xmlns="" id="{A9722C61-D5C6-4F2D-8767-1B90E112C5C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186" name="Plus Sign 153" hidden="1">
            <a:extLst>
              <a:ext uri="{FF2B5EF4-FFF2-40B4-BE49-F238E27FC236}">
                <a16:creationId xmlns:a16="http://schemas.microsoft.com/office/drawing/2014/main" xmlns="" id="{B1A865F3-7011-4091-A030-5E5BF873ADE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187" name="Minus Sign 154" hidden="1">
            <a:extLst>
              <a:ext uri="{FF2B5EF4-FFF2-40B4-BE49-F238E27FC236}">
                <a16:creationId xmlns:a16="http://schemas.microsoft.com/office/drawing/2014/main" xmlns="" id="{3ED8A0BE-3263-41C6-9172-E251E92FBE7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5</xdr:col>
      <xdr:colOff>1196975</xdr:colOff>
      <xdr:row>0</xdr:row>
      <xdr:rowOff>133350</xdr:rowOff>
    </xdr:from>
    <xdr:to>
      <xdr:col>12</xdr:col>
      <xdr:colOff>0</xdr:colOff>
      <xdr:row>11</xdr:row>
      <xdr:rowOff>104429</xdr:rowOff>
    </xdr:to>
    <xdr:grpSp>
      <xdr:nvGrpSpPr>
        <xdr:cNvPr id="195" name="NaviExpanded">
          <a:extLst>
            <a:ext uri="{FF2B5EF4-FFF2-40B4-BE49-F238E27FC236}">
              <a16:creationId xmlns:a16="http://schemas.microsoft.com/office/drawing/2014/main" xmlns="" id="{1DA00778-FB44-444F-94DC-C15BE0977AE4}"/>
            </a:ext>
          </a:extLst>
        </xdr:cNvPr>
        <xdr:cNvGrpSpPr/>
      </xdr:nvGrpSpPr>
      <xdr:grpSpPr>
        <a:xfrm>
          <a:off x="2572385" y="129540"/>
          <a:ext cx="11181715" cy="2382809"/>
          <a:chOff x="2552700" y="128795"/>
          <a:chExt cx="10838261" cy="2363489"/>
        </a:xfrm>
      </xdr:grpSpPr>
      <xdr:grpSp>
        <xdr:nvGrpSpPr>
          <xdr:cNvPr id="196" name="Group 195">
            <a:extLst>
              <a:ext uri="{FF2B5EF4-FFF2-40B4-BE49-F238E27FC236}">
                <a16:creationId xmlns:a16="http://schemas.microsoft.com/office/drawing/2014/main" xmlns="" id="{6990D805-2659-436C-A4C0-4E5388B3AA6E}"/>
              </a:ext>
            </a:extLst>
          </xdr:cNvPr>
          <xdr:cNvGrpSpPr/>
        </xdr:nvGrpSpPr>
        <xdr:grpSpPr>
          <a:xfrm>
            <a:off x="2552700" y="128795"/>
            <a:ext cx="10838261" cy="2197726"/>
            <a:chOff x="2552700" y="128795"/>
            <a:chExt cx="10838261" cy="2197725"/>
          </a:xfrm>
        </xdr:grpSpPr>
        <xdr:grpSp>
          <xdr:nvGrpSpPr>
            <xdr:cNvPr id="203" name="Group 202">
              <a:extLst>
                <a:ext uri="{FF2B5EF4-FFF2-40B4-BE49-F238E27FC236}">
                  <a16:creationId xmlns:a16="http://schemas.microsoft.com/office/drawing/2014/main" xmlns="" id="{BD74AA97-1D7B-432A-82E7-D183CB90A062}"/>
                </a:ext>
              </a:extLst>
            </xdr:cNvPr>
            <xdr:cNvGrpSpPr/>
          </xdr:nvGrpSpPr>
          <xdr:grpSpPr>
            <a:xfrm>
              <a:off x="2552700" y="128795"/>
              <a:ext cx="9342839" cy="1850333"/>
              <a:chOff x="1969962" y="2725807"/>
              <a:chExt cx="9342839" cy="1850333"/>
            </a:xfrm>
          </xdr:grpSpPr>
          <xdr:grpSp>
            <xdr:nvGrpSpPr>
              <xdr:cNvPr id="207" name="Group 206">
                <a:extLst>
                  <a:ext uri="{FF2B5EF4-FFF2-40B4-BE49-F238E27FC236}">
                    <a16:creationId xmlns:a16="http://schemas.microsoft.com/office/drawing/2014/main" xmlns="" id="{6D5DA96E-A56B-4ED4-907C-39D8CC16235E}"/>
                  </a:ext>
                </a:extLst>
              </xdr:cNvPr>
              <xdr:cNvGrpSpPr/>
            </xdr:nvGrpSpPr>
            <xdr:grpSpPr>
              <a:xfrm>
                <a:off x="1972089" y="2730362"/>
                <a:ext cx="3076575" cy="904874"/>
                <a:chOff x="3657600" y="3676650"/>
                <a:chExt cx="3076575" cy="904874"/>
              </a:xfrm>
            </xdr:grpSpPr>
            <xdr:sp macro="[0]!GoToPersonalInfo" textlink="">
              <xdr:nvSpPr>
                <xdr:cNvPr id="224" name="Rectangle: Rounded Corners 223">
                  <a:extLst>
                    <a:ext uri="{FF2B5EF4-FFF2-40B4-BE49-F238E27FC236}">
                      <a16:creationId xmlns:a16="http://schemas.microsoft.com/office/drawing/2014/main" xmlns="" id="{4BF2970D-B1BA-420B-B4E2-5EEE6A577405}"/>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1. ԿԵՆՍԱԳՐԱԿԱՆ ՏՎՅԱԼՆԵՐ</a:t>
                  </a:r>
                  <a:endParaRPr lang="en-US" sz="1050" i="1">
                    <a:solidFill>
                      <a:schemeClr val="tx1"/>
                    </a:solidFill>
                  </a:endParaRPr>
                </a:p>
              </xdr:txBody>
            </xdr:sp>
            <xdr:graphicFrame macro="">
              <xdr:nvGraphicFramePr>
                <xdr:cNvPr id="223" name="Chart 222">
                  <a:extLst>
                    <a:ext uri="{FF2B5EF4-FFF2-40B4-BE49-F238E27FC236}">
                      <a16:creationId xmlns:a16="http://schemas.microsoft.com/office/drawing/2014/main" xmlns="" id="{931F08B9-F4D0-48F5-BBAD-FFE428067E34}"/>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2"/>
                </a:graphicData>
              </a:graphic>
            </xdr:graphicFrame>
          </xdr:grpSp>
          <xdr:grpSp>
            <xdr:nvGrpSpPr>
              <xdr:cNvPr id="208" name="Group 207">
                <a:extLst>
                  <a:ext uri="{FF2B5EF4-FFF2-40B4-BE49-F238E27FC236}">
                    <a16:creationId xmlns:a16="http://schemas.microsoft.com/office/drawing/2014/main" xmlns="" id="{64756864-B2E6-4D12-AB1E-AED2ED6B154A}"/>
                  </a:ext>
                </a:extLst>
              </xdr:cNvPr>
              <xdr:cNvGrpSpPr/>
            </xdr:nvGrpSpPr>
            <xdr:grpSpPr>
              <a:xfrm>
                <a:off x="5096289" y="2731604"/>
                <a:ext cx="3076575" cy="904874"/>
                <a:chOff x="3657600" y="3676650"/>
                <a:chExt cx="3076575" cy="904874"/>
              </a:xfrm>
            </xdr:grpSpPr>
            <xdr:graphicFrame macro="">
              <xdr:nvGraphicFramePr>
                <xdr:cNvPr id="222" name="Chart 221">
                  <a:extLst>
                    <a:ext uri="{FF2B5EF4-FFF2-40B4-BE49-F238E27FC236}">
                      <a16:creationId xmlns:a16="http://schemas.microsoft.com/office/drawing/2014/main" xmlns="" id="{B1AC4764-2234-4FB1-A167-47AE5B05D01D}"/>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3"/>
                </a:graphicData>
              </a:graphic>
            </xdr:graphicFrame>
            <xdr:sp macro="[0]!GoToEducWork" textlink="">
              <xdr:nvSpPr>
                <xdr:cNvPr id="221" name="Rectangle: Rounded Corners 220">
                  <a:extLst>
                    <a:ext uri="{FF2B5EF4-FFF2-40B4-BE49-F238E27FC236}">
                      <a16:creationId xmlns:a16="http://schemas.microsoft.com/office/drawing/2014/main" xmlns="" id="{2253CAE1-7164-4633-8A47-1495E8B59C56}"/>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2. ԿՐԹՈՒԹՅԱՆ, ԱՇԽԱՏԱՆՔԱՅԻՆ ՓՈՐՁԻ ՎԵՐԱԲԵՐՅԱԼ ՏԵՂԵԿՈՒԹՅՈՒՆՆԵՐ</a:t>
                  </a:r>
                  <a:endParaRPr lang="en-US" sz="1050" i="1">
                    <a:solidFill>
                      <a:schemeClr val="tx1"/>
                    </a:solidFill>
                  </a:endParaRPr>
                </a:p>
              </xdr:txBody>
            </xdr:sp>
          </xdr:grpSp>
          <xdr:grpSp>
            <xdr:nvGrpSpPr>
              <xdr:cNvPr id="209" name="Group 208">
                <a:extLst>
                  <a:ext uri="{FF2B5EF4-FFF2-40B4-BE49-F238E27FC236}">
                    <a16:creationId xmlns:a16="http://schemas.microsoft.com/office/drawing/2014/main" xmlns="" id="{259B9378-7F50-40BC-B8E7-E09803AB8124}"/>
                  </a:ext>
                </a:extLst>
              </xdr:cNvPr>
              <xdr:cNvGrpSpPr/>
            </xdr:nvGrpSpPr>
            <xdr:grpSpPr>
              <a:xfrm>
                <a:off x="5091261" y="3665881"/>
                <a:ext cx="3076575" cy="904874"/>
                <a:chOff x="3657600" y="3676650"/>
                <a:chExt cx="3076575" cy="904874"/>
              </a:xfrm>
            </xdr:grpSpPr>
            <xdr:sp macro="[0]!GoToCriminalRelation" textlink="">
              <xdr:nvSpPr>
                <xdr:cNvPr id="220" name="Rectangle: Rounded Corners 219">
                  <a:extLst>
                    <a:ext uri="{FF2B5EF4-FFF2-40B4-BE49-F238E27FC236}">
                      <a16:creationId xmlns:a16="http://schemas.microsoft.com/office/drawing/2014/main" xmlns="" id="{34E2B7B8-812F-4F27-B4BF-42C418509394}"/>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5. ՔՐԵԱԿԱՆ ԵՆԹԱՄՇԱԿՈՒՅԹԻՆ ՀԱՐԵԼՈՒ ՀՆԱՐԱՎՈՐՈՒԹՅԱՆ ՎԵՐԱԲԵՐՅԱԼ ՏԵՂԵԿՈՒԹՅՈՒՆՆԵՐ</a:t>
                  </a:r>
                  <a:endParaRPr lang="en-US" sz="1050" i="1">
                    <a:solidFill>
                      <a:schemeClr val="tx1"/>
                    </a:solidFill>
                  </a:endParaRPr>
                </a:p>
              </xdr:txBody>
            </xdr:sp>
            <xdr:graphicFrame macro="">
              <xdr:nvGraphicFramePr>
                <xdr:cNvPr id="219" name="Chart 218">
                  <a:extLst>
                    <a:ext uri="{FF2B5EF4-FFF2-40B4-BE49-F238E27FC236}">
                      <a16:creationId xmlns:a16="http://schemas.microsoft.com/office/drawing/2014/main" xmlns="" id="{6A2BAED7-AD22-4092-AC5C-425FC92A34D2}"/>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4"/>
                </a:graphicData>
              </a:graphic>
            </xdr:graphicFrame>
          </xdr:grpSp>
          <xdr:grpSp>
            <xdr:nvGrpSpPr>
              <xdr:cNvPr id="210" name="Group 209">
                <a:extLst>
                  <a:ext uri="{FF2B5EF4-FFF2-40B4-BE49-F238E27FC236}">
                    <a16:creationId xmlns:a16="http://schemas.microsoft.com/office/drawing/2014/main" xmlns="" id="{36AC9C1F-ECD1-483A-AFA6-BFFB3E057A1E}"/>
                  </a:ext>
                </a:extLst>
              </xdr:cNvPr>
              <xdr:cNvGrpSpPr/>
            </xdr:nvGrpSpPr>
            <xdr:grpSpPr>
              <a:xfrm>
                <a:off x="1969962" y="3671266"/>
                <a:ext cx="3076575" cy="904874"/>
                <a:chOff x="3657600" y="3676650"/>
                <a:chExt cx="3076575" cy="904874"/>
              </a:xfrm>
            </xdr:grpSpPr>
            <xdr:graphicFrame macro="">
              <xdr:nvGraphicFramePr>
                <xdr:cNvPr id="217" name="Chart 216">
                  <a:extLst>
                    <a:ext uri="{FF2B5EF4-FFF2-40B4-BE49-F238E27FC236}">
                      <a16:creationId xmlns:a16="http://schemas.microsoft.com/office/drawing/2014/main" xmlns="" id="{BCDA9940-084B-4480-9941-4E83BDDF24AB}"/>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5"/>
                </a:graphicData>
              </a:graphic>
            </xdr:graphicFrame>
            <xdr:sp macro="[0]!GoToCharges" textlink="">
              <xdr:nvSpPr>
                <xdr:cNvPr id="218" name="Rectangle: Rounded Corners 217">
                  <a:extLst>
                    <a:ext uri="{FF2B5EF4-FFF2-40B4-BE49-F238E27FC236}">
                      <a16:creationId xmlns:a16="http://schemas.microsoft.com/office/drawing/2014/main" xmlns="" id="{5C07C60B-6263-43B7-BD5D-43966E0F3E60}"/>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4. ՔՐԵԱԿԱՆ, ՎԱՐՉԱԿԱՆ ԿԱՄ ԿԱՐԳԱՊԱՀԱԿԱՆ ՊԱՏԱՍԽԱՆԱՏՎՈՒԹՅԱՆ ԵՆԹԱՐԿՎԱԾ ԼԻՆԵԼՈՒ ՎԵՐԱԲԵՐՅԱԼ ՏԵՂԵԿԱՏՎՈՒԹՅՈՒՆ</a:t>
                  </a:r>
                  <a:endParaRPr lang="en-US" sz="1050" i="1">
                    <a:solidFill>
                      <a:schemeClr val="tx1"/>
                    </a:solidFill>
                  </a:endParaRPr>
                </a:p>
              </xdr:txBody>
            </xdr:sp>
          </xdr:grpSp>
          <xdr:grpSp>
            <xdr:nvGrpSpPr>
              <xdr:cNvPr id="211" name="Group 210">
                <a:extLst>
                  <a:ext uri="{FF2B5EF4-FFF2-40B4-BE49-F238E27FC236}">
                    <a16:creationId xmlns:a16="http://schemas.microsoft.com/office/drawing/2014/main" xmlns="" id="{95AD689F-0726-4332-8FD1-7660A84F5845}"/>
                  </a:ext>
                </a:extLst>
              </xdr:cNvPr>
              <xdr:cNvGrpSpPr/>
            </xdr:nvGrpSpPr>
            <xdr:grpSpPr>
              <a:xfrm>
                <a:off x="8219660" y="2725807"/>
                <a:ext cx="3093141" cy="914399"/>
                <a:chOff x="3657600" y="3667125"/>
                <a:chExt cx="3076575" cy="914399"/>
              </a:xfrm>
            </xdr:grpSpPr>
            <xdr:sp macro="[0]!GoToRelation" textlink="">
              <xdr:nvSpPr>
                <xdr:cNvPr id="216" name="Rectangle: Rounded Corners 215">
                  <a:extLst>
                    <a:ext uri="{FF2B5EF4-FFF2-40B4-BE49-F238E27FC236}">
                      <a16:creationId xmlns:a16="http://schemas.microsoft.com/office/drawing/2014/main" xmlns="" id="{D3CF943A-18B9-48B3-8B0E-247D1C2F37F9}"/>
                    </a:ext>
                  </a:extLst>
                </xdr:cNvPr>
                <xdr:cNvSpPr/>
              </xdr:nvSpPr>
              <xdr:spPr>
                <a:xfrm>
                  <a:off x="3657600" y="3667125"/>
                  <a:ext cx="3076575" cy="89535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3. ՇԱՀԵՐԻ ՎԵՐԱԲԵՐՅԱԼ ՏԵՂԵԿՈՒԹՅՈՒՆՆԵՐ</a:t>
                  </a:r>
                  <a:endParaRPr lang="en-US" sz="1050" i="1">
                    <a:solidFill>
                      <a:schemeClr val="tx1"/>
                    </a:solidFill>
                  </a:endParaRPr>
                </a:p>
              </xdr:txBody>
            </xdr:sp>
            <xdr:graphicFrame macro="">
              <xdr:nvGraphicFramePr>
                <xdr:cNvPr id="215" name="Chart 214">
                  <a:extLst>
                    <a:ext uri="{FF2B5EF4-FFF2-40B4-BE49-F238E27FC236}">
                      <a16:creationId xmlns:a16="http://schemas.microsoft.com/office/drawing/2014/main" xmlns="" id="{F7E803B4-82E2-4401-A024-648A394D7361}"/>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6"/>
                </a:graphicData>
              </a:graphic>
            </xdr:graphicFrame>
          </xdr:grpSp>
          <xdr:grpSp>
            <xdr:nvGrpSpPr>
              <xdr:cNvPr id="212" name="Group 211">
                <a:extLst>
                  <a:ext uri="{FF2B5EF4-FFF2-40B4-BE49-F238E27FC236}">
                    <a16:creationId xmlns:a16="http://schemas.microsoft.com/office/drawing/2014/main" xmlns="" id="{780709BA-9895-4298-8783-19865666D96F}"/>
                  </a:ext>
                </a:extLst>
              </xdr:cNvPr>
              <xdr:cNvGrpSpPr/>
            </xdr:nvGrpSpPr>
            <xdr:grpSpPr>
              <a:xfrm>
                <a:off x="8214720" y="3662527"/>
                <a:ext cx="3093554" cy="904874"/>
                <a:chOff x="3657600" y="3676650"/>
                <a:chExt cx="3076575" cy="904874"/>
              </a:xfrm>
            </xdr:grpSpPr>
            <xdr:graphicFrame macro="">
              <xdr:nvGraphicFramePr>
                <xdr:cNvPr id="213" name="Chart 212">
                  <a:extLst>
                    <a:ext uri="{FF2B5EF4-FFF2-40B4-BE49-F238E27FC236}">
                      <a16:creationId xmlns:a16="http://schemas.microsoft.com/office/drawing/2014/main" xmlns="" id="{47F808AB-07F6-44F8-9ECA-2BC940A79E5E}"/>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7"/>
                </a:graphicData>
              </a:graphic>
            </xdr:graphicFrame>
            <xdr:sp macro="[0]!GoToProperty" textlink="">
              <xdr:nvSpPr>
                <xdr:cNvPr id="214" name="Rectangle: Rounded Corners 213">
                  <a:extLst>
                    <a:ext uri="{FF2B5EF4-FFF2-40B4-BE49-F238E27FC236}">
                      <a16:creationId xmlns:a16="http://schemas.microsoft.com/office/drawing/2014/main" xmlns="" id="{CE2793E9-1A2B-4F1B-BF11-DF8356AD8294}"/>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6. ԳՈՒՅՔԱՅԻՆ ԴՐՈՒԹՅԱՆ ՎԵՐԱԲԵՐՅԱԼ ԱՄՓՈՓ ՏԵՂԵԿՈՒԹՅՈՒՆՆԵՐ</a:t>
                  </a:r>
                  <a:endParaRPr lang="en-US" sz="1050" i="1">
                    <a:solidFill>
                      <a:schemeClr val="tx1"/>
                    </a:solidFill>
                  </a:endParaRPr>
                </a:p>
              </xdr:txBody>
            </xdr:sp>
          </xdr:grpSp>
        </xdr:grpSp>
        <xdr:grpSp>
          <xdr:nvGrpSpPr>
            <xdr:cNvPr id="204" name="Group 203">
              <a:extLst>
                <a:ext uri="{FF2B5EF4-FFF2-40B4-BE49-F238E27FC236}">
                  <a16:creationId xmlns:a16="http://schemas.microsoft.com/office/drawing/2014/main" xmlns="" id="{2E6EF9B7-84BC-4796-B590-55E8CB2EE63E}"/>
                </a:ext>
              </a:extLst>
            </xdr:cNvPr>
            <xdr:cNvGrpSpPr/>
          </xdr:nvGrpSpPr>
          <xdr:grpSpPr>
            <a:xfrm>
              <a:off x="12106275" y="962026"/>
              <a:ext cx="1284686" cy="1364494"/>
              <a:chOff x="13782675" y="2286001"/>
              <a:chExt cx="1284686" cy="1364494"/>
            </a:xfrm>
          </xdr:grpSpPr>
          <xdr:pic>
            <xdr:nvPicPr>
              <xdr:cNvPr id="205" name="Picture 204">
                <a:extLst>
                  <a:ext uri="{FF2B5EF4-FFF2-40B4-BE49-F238E27FC236}">
                    <a16:creationId xmlns:a16="http://schemas.microsoft.com/office/drawing/2014/main" xmlns="" id="{484A9DD4-F203-48E0-A2DF-A7A8716874C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125572" y="2840478"/>
                <a:ext cx="575404" cy="644665"/>
              </a:xfrm>
              <a:prstGeom prst="rect">
                <a:avLst/>
              </a:prstGeom>
            </xdr:spPr>
          </xdr:pic>
          <xdr:sp macro="[0]!ExtractPDF" textlink="">
            <xdr:nvSpPr>
              <xdr:cNvPr id="206" name="Rectangle: Rounded Corners 205">
                <a:extLst>
                  <a:ext uri="{FF2B5EF4-FFF2-40B4-BE49-F238E27FC236}">
                    <a16:creationId xmlns:a16="http://schemas.microsoft.com/office/drawing/2014/main" xmlns="" id="{EDA24FEF-481B-4ED1-B216-878DFE89FA36}"/>
                  </a:ext>
                </a:extLst>
              </xdr:cNvPr>
              <xdr:cNvSpPr/>
            </xdr:nvSpPr>
            <xdr:spPr>
              <a:xfrm>
                <a:off x="13782675" y="2286001"/>
                <a:ext cx="1284686" cy="136449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hy-AM" sz="1050" i="1">
                    <a:solidFill>
                      <a:schemeClr val="tx1"/>
                    </a:solidFill>
                  </a:rPr>
                  <a:t>Արտահանել հարցաթերթիկը</a:t>
                </a:r>
                <a:endParaRPr lang="en-US" sz="1050" i="1">
                  <a:solidFill>
                    <a:schemeClr val="tx1"/>
                  </a:solidFill>
                </a:endParaRPr>
              </a:p>
            </xdr:txBody>
          </xdr:sp>
        </xdr:grpSp>
      </xdr:grpSp>
      <xdr:grpSp>
        <xdr:nvGrpSpPr>
          <xdr:cNvPr id="197" name="Group 196">
            <a:extLst>
              <a:ext uri="{FF2B5EF4-FFF2-40B4-BE49-F238E27FC236}">
                <a16:creationId xmlns:a16="http://schemas.microsoft.com/office/drawing/2014/main" xmlns="" id="{82F0AB41-52B7-4568-9501-A2E1B1666E01}"/>
              </a:ext>
            </a:extLst>
          </xdr:cNvPr>
          <xdr:cNvGrpSpPr/>
        </xdr:nvGrpSpPr>
        <xdr:grpSpPr>
          <a:xfrm>
            <a:off x="2552702" y="2028825"/>
            <a:ext cx="9334499" cy="463459"/>
            <a:chOff x="2337610" y="1980195"/>
            <a:chExt cx="9355520" cy="463459"/>
          </a:xfrm>
        </xdr:grpSpPr>
        <xdr:graphicFrame macro="">
          <xdr:nvGraphicFramePr>
            <xdr:cNvPr id="198" name="Chart 197">
              <a:extLst>
                <a:ext uri="{FF2B5EF4-FFF2-40B4-BE49-F238E27FC236}">
                  <a16:creationId xmlns:a16="http://schemas.microsoft.com/office/drawing/2014/main" xmlns="" id="{37D170BD-8220-424D-8952-4B889FAB5CF7}"/>
                </a:ext>
              </a:extLst>
            </xdr:cNvPr>
            <xdr:cNvGraphicFramePr>
              <a:graphicFrameLocks/>
            </xdr:cNvGraphicFramePr>
          </xdr:nvGraphicFramePr>
          <xdr:xfrm>
            <a:off x="4449654" y="2020408"/>
            <a:ext cx="6109136" cy="371475"/>
          </xdr:xfrm>
          <a:graphic>
            <a:graphicData uri="http://schemas.openxmlformats.org/drawingml/2006/chart">
              <c:chart xmlns:c="http://schemas.openxmlformats.org/drawingml/2006/chart" xmlns:r="http://schemas.openxmlformats.org/officeDocument/2006/relationships" r:id="rId9"/>
            </a:graphicData>
          </a:graphic>
        </xdr:graphicFrame>
        <xdr:sp macro="[0]!GoToChecking" textlink="">
          <xdr:nvSpPr>
            <xdr:cNvPr id="199" name="Rectangle 198">
              <a:extLst>
                <a:ext uri="{FF2B5EF4-FFF2-40B4-BE49-F238E27FC236}">
                  <a16:creationId xmlns:a16="http://schemas.microsoft.com/office/drawing/2014/main" xmlns="" id="{F92F0AC3-E5CC-4E8B-A805-F7EC7AEF8F1A}"/>
                </a:ext>
              </a:extLst>
            </xdr:cNvPr>
            <xdr:cNvSpPr/>
          </xdr:nvSpPr>
          <xdr:spPr>
            <a:xfrm>
              <a:off x="10359862" y="2002923"/>
              <a:ext cx="1267911" cy="436786"/>
            </a:xfrm>
            <a:prstGeom prst="rect">
              <a:avLst/>
            </a:prstGeom>
            <a:noFill/>
          </xdr:spPr>
          <xdr:txBody>
            <a:bodyPr wrap="none" lIns="91440" tIns="45720" rIns="91440" bIns="45720">
              <a:spAutoFit/>
            </a:bodyPr>
            <a:lstStyle/>
            <a:p>
              <a:pPr algn="ctr"/>
              <a:r>
                <a:rPr lang="hy-AM" sz="1100" b="0" cap="none" spc="0">
                  <a:ln w="0"/>
                  <a:solidFill>
                    <a:schemeClr val="tx1"/>
                  </a:solidFill>
                  <a:effectLst>
                    <a:outerShdw blurRad="38100" dist="19050" dir="2700000" algn="tl" rotWithShape="0">
                      <a:schemeClr val="dk1">
                        <a:alpha val="40000"/>
                      </a:schemeClr>
                    </a:outerShdw>
                  </a:effectLst>
                </a:rPr>
                <a:t>Մանրամասն </a:t>
              </a:r>
            </a:p>
            <a:p>
              <a:pPr algn="ctr"/>
              <a:r>
                <a:rPr lang="hy-AM" sz="1100" b="0" cap="none" spc="0">
                  <a:ln w="0"/>
                  <a:solidFill>
                    <a:schemeClr val="tx1"/>
                  </a:solidFill>
                  <a:effectLst>
                    <a:outerShdw blurRad="38100" dist="19050" dir="2700000" algn="tl" rotWithShape="0">
                      <a:schemeClr val="dk1">
                        <a:alpha val="40000"/>
                      </a:schemeClr>
                    </a:outerShdw>
                  </a:effectLst>
                </a:rPr>
                <a:t>հաշվետվություն</a:t>
              </a:r>
              <a:endParaRPr lang="en-US" sz="1100" b="0" cap="none" spc="0">
                <a:ln w="0"/>
                <a:solidFill>
                  <a:schemeClr val="tx1"/>
                </a:solidFill>
                <a:effectLst>
                  <a:outerShdw blurRad="38100" dist="19050" dir="2700000" algn="tl" rotWithShape="0">
                    <a:schemeClr val="dk1">
                      <a:alpha val="40000"/>
                    </a:schemeClr>
                  </a:outerShdw>
                </a:effectLst>
              </a:endParaRPr>
            </a:p>
          </xdr:txBody>
        </xdr:sp>
        <xdr:grpSp>
          <xdr:nvGrpSpPr>
            <xdr:cNvPr id="200" name="Group 199">
              <a:extLst>
                <a:ext uri="{FF2B5EF4-FFF2-40B4-BE49-F238E27FC236}">
                  <a16:creationId xmlns:a16="http://schemas.microsoft.com/office/drawing/2014/main" xmlns="" id="{D9421460-A11D-48FF-AD85-05CAA341BE01}"/>
                </a:ext>
              </a:extLst>
            </xdr:cNvPr>
            <xdr:cNvGrpSpPr/>
          </xdr:nvGrpSpPr>
          <xdr:grpSpPr>
            <a:xfrm>
              <a:off x="2337610" y="1980195"/>
              <a:ext cx="9355520" cy="463459"/>
              <a:chOff x="2330807" y="1980506"/>
              <a:chExt cx="9319631" cy="495994"/>
            </a:xfrm>
          </xdr:grpSpPr>
          <xdr:sp macro="" textlink="">
            <xdr:nvSpPr>
              <xdr:cNvPr id="201" name="Rectangle: Rounded Corners 200">
                <a:extLst>
                  <a:ext uri="{FF2B5EF4-FFF2-40B4-BE49-F238E27FC236}">
                    <a16:creationId xmlns:a16="http://schemas.microsoft.com/office/drawing/2014/main" xmlns="" id="{98AAD5E0-5F88-4847-A342-AD5253E0EEA9}"/>
                  </a:ext>
                </a:extLst>
              </xdr:cNvPr>
              <xdr:cNvSpPr/>
            </xdr:nvSpPr>
            <xdr:spPr>
              <a:xfrm>
                <a:off x="2330807" y="1981199"/>
                <a:ext cx="9319631" cy="49530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hy-AM" sz="1050" i="1">
                    <a:solidFill>
                      <a:schemeClr val="tx1"/>
                    </a:solidFill>
                  </a:rPr>
                  <a:t>Ընդհանուր</a:t>
                </a:r>
                <a:r>
                  <a:rPr lang="hy-AM" sz="1050" i="1" baseline="0">
                    <a:solidFill>
                      <a:schemeClr val="tx1"/>
                    </a:solidFill>
                  </a:rPr>
                  <a:t> լրացվածության աստիճան</a:t>
                </a:r>
              </a:p>
            </xdr:txBody>
          </xdr:sp>
          <xdr:cxnSp macro="">
            <xdr:nvCxnSpPr>
              <xdr:cNvPr id="202" name="Straight Connector 201">
                <a:extLst>
                  <a:ext uri="{FF2B5EF4-FFF2-40B4-BE49-F238E27FC236}">
                    <a16:creationId xmlns:a16="http://schemas.microsoft.com/office/drawing/2014/main" xmlns="" id="{9D7F1EF0-B0DA-49BD-AFFA-B3F5E2A5B472}"/>
                  </a:ext>
                </a:extLst>
              </xdr:cNvPr>
              <xdr:cNvCxnSpPr/>
            </xdr:nvCxnSpPr>
            <xdr:spPr>
              <a:xfrm flipH="1">
                <a:off x="10347404" y="1980506"/>
                <a:ext cx="595" cy="495994"/>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oneCellAnchor>
    <xdr:from>
      <xdr:col>0</xdr:col>
      <xdr:colOff>251460</xdr:colOff>
      <xdr:row>27</xdr:row>
      <xdr:rowOff>68580</xdr:rowOff>
    </xdr:from>
    <xdr:ext cx="583515" cy="644739"/>
    <xdr:grpSp>
      <xdr:nvGrpSpPr>
        <xdr:cNvPr id="118" name="AddRemoveBTN_RelationQ3_1" hidden="1">
          <a:extLst>
            <a:ext uri="{FF2B5EF4-FFF2-40B4-BE49-F238E27FC236}">
              <a16:creationId xmlns:a16="http://schemas.microsoft.com/office/drawing/2014/main" xmlns="" id="{8ABF6346-1114-47EE-9E12-2715AEAC09E9}"/>
            </a:ext>
          </a:extLst>
        </xdr:cNvPr>
        <xdr:cNvGrpSpPr/>
      </xdr:nvGrpSpPr>
      <xdr:grpSpPr>
        <a:xfrm>
          <a:off x="247650" y="4410075"/>
          <a:ext cx="583515" cy="644739"/>
          <a:chOff x="3783440" y="44020817"/>
          <a:chExt cx="583515" cy="690735"/>
        </a:xfrm>
      </xdr:grpSpPr>
      <xdr:sp macro="" textlink="">
        <xdr:nvSpPr>
          <xdr:cNvPr id="119" name="Rounded Rectangle 19" hidden="1">
            <a:extLst>
              <a:ext uri="{FF2B5EF4-FFF2-40B4-BE49-F238E27FC236}">
                <a16:creationId xmlns:a16="http://schemas.microsoft.com/office/drawing/2014/main" xmlns="" id="{EB56B335-3D96-ED5A-5896-96BD39DA2B2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20" name="Straight Connector 119" hidden="1">
            <a:extLst>
              <a:ext uri="{FF2B5EF4-FFF2-40B4-BE49-F238E27FC236}">
                <a16:creationId xmlns:a16="http://schemas.microsoft.com/office/drawing/2014/main" xmlns="" id="{F5CAD549-1588-3CC9-BBFF-C9EC78E3708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1" name="Straight Connector 120" hidden="1">
            <a:extLst>
              <a:ext uri="{FF2B5EF4-FFF2-40B4-BE49-F238E27FC236}">
                <a16:creationId xmlns:a16="http://schemas.microsoft.com/office/drawing/2014/main" xmlns="" id="{287DF3E7-08EE-AEDC-D660-26CEEBC6F9B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2" name="Rectangle 121" hidden="1">
            <a:extLst>
              <a:ext uri="{FF2B5EF4-FFF2-40B4-BE49-F238E27FC236}">
                <a16:creationId xmlns:a16="http://schemas.microsoft.com/office/drawing/2014/main" xmlns="" id="{E3316CD0-35D9-20C3-C6B4-59133E87377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RelationQ3_1_Add" textlink="">
        <xdr:nvSpPr>
          <xdr:cNvPr id="123" name="Plus Sign 153" hidden="1">
            <a:extLst>
              <a:ext uri="{FF2B5EF4-FFF2-40B4-BE49-F238E27FC236}">
                <a16:creationId xmlns:a16="http://schemas.microsoft.com/office/drawing/2014/main" xmlns="" id="{CAE64DB2-6408-2F3E-3E51-3CE5D86644A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RelationQ3_1_Remove" textlink="">
        <xdr:nvSpPr>
          <xdr:cNvPr id="124" name="Minus Sign 154" hidden="1">
            <a:extLst>
              <a:ext uri="{FF2B5EF4-FFF2-40B4-BE49-F238E27FC236}">
                <a16:creationId xmlns:a16="http://schemas.microsoft.com/office/drawing/2014/main" xmlns="" id="{19E88517-FA41-5758-D0D6-09843896E6C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34</xdr:row>
      <xdr:rowOff>0</xdr:rowOff>
    </xdr:from>
    <xdr:ext cx="583515" cy="644739"/>
    <xdr:grpSp>
      <xdr:nvGrpSpPr>
        <xdr:cNvPr id="125" name="AddRemoveBTN_EducWorkQ4_1" hidden="1">
          <a:extLst>
            <a:ext uri="{FF2B5EF4-FFF2-40B4-BE49-F238E27FC236}">
              <a16:creationId xmlns:a16="http://schemas.microsoft.com/office/drawing/2014/main" xmlns="" id="{1BCFA3BC-6B33-42FD-8DDC-F34C31FBF432}"/>
            </a:ext>
          </a:extLst>
        </xdr:cNvPr>
        <xdr:cNvGrpSpPr/>
      </xdr:nvGrpSpPr>
      <xdr:grpSpPr>
        <a:xfrm>
          <a:off x="247650" y="4410075"/>
          <a:ext cx="583515" cy="644739"/>
          <a:chOff x="3783440" y="44020817"/>
          <a:chExt cx="583515" cy="690735"/>
        </a:xfrm>
      </xdr:grpSpPr>
      <xdr:sp macro="" textlink="">
        <xdr:nvSpPr>
          <xdr:cNvPr id="126" name="Rounded Rectangle 19" hidden="1">
            <a:extLst>
              <a:ext uri="{FF2B5EF4-FFF2-40B4-BE49-F238E27FC236}">
                <a16:creationId xmlns:a16="http://schemas.microsoft.com/office/drawing/2014/main" xmlns="" id="{F3FFAD42-490A-F822-EF6D-667BF1E93BF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27" name="Straight Connector 126" hidden="1">
            <a:extLst>
              <a:ext uri="{FF2B5EF4-FFF2-40B4-BE49-F238E27FC236}">
                <a16:creationId xmlns:a16="http://schemas.microsoft.com/office/drawing/2014/main" xmlns="" id="{69B40401-EED8-3865-CBCB-FDDE01EBB68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8" name="Straight Connector 127" hidden="1">
            <a:extLst>
              <a:ext uri="{FF2B5EF4-FFF2-40B4-BE49-F238E27FC236}">
                <a16:creationId xmlns:a16="http://schemas.microsoft.com/office/drawing/2014/main" xmlns="" id="{57241CF0-DD70-4226-8A50-EAC844B9B90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9" name="Rectangle 128" hidden="1">
            <a:extLst>
              <a:ext uri="{FF2B5EF4-FFF2-40B4-BE49-F238E27FC236}">
                <a16:creationId xmlns:a16="http://schemas.microsoft.com/office/drawing/2014/main" xmlns="" id="{EAC2FDCE-FEF3-24F1-DDF5-9521CD0B014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30" name="Plus Sign 153" hidden="1">
            <a:extLst>
              <a:ext uri="{FF2B5EF4-FFF2-40B4-BE49-F238E27FC236}">
                <a16:creationId xmlns:a16="http://schemas.microsoft.com/office/drawing/2014/main" xmlns="" id="{A2DFA4BF-4DB0-11F1-5BD3-1DD7998A5D4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31" name="Minus Sign 154" hidden="1">
            <a:extLst>
              <a:ext uri="{FF2B5EF4-FFF2-40B4-BE49-F238E27FC236}">
                <a16:creationId xmlns:a16="http://schemas.microsoft.com/office/drawing/2014/main" xmlns="" id="{AA6BEA0E-FD75-10F6-29F5-9A80B0C34DC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34</xdr:row>
      <xdr:rowOff>0</xdr:rowOff>
    </xdr:from>
    <xdr:ext cx="583515" cy="644739"/>
    <xdr:grpSp>
      <xdr:nvGrpSpPr>
        <xdr:cNvPr id="160" name="AddRemoveBTN_EducWorkQ5_1" hidden="1">
          <a:extLst>
            <a:ext uri="{FF2B5EF4-FFF2-40B4-BE49-F238E27FC236}">
              <a16:creationId xmlns:a16="http://schemas.microsoft.com/office/drawing/2014/main" xmlns="" id="{A8F8B195-49D5-4386-A70E-E2068933FD28}"/>
            </a:ext>
          </a:extLst>
        </xdr:cNvPr>
        <xdr:cNvGrpSpPr/>
      </xdr:nvGrpSpPr>
      <xdr:grpSpPr>
        <a:xfrm>
          <a:off x="247650" y="4410075"/>
          <a:ext cx="583515" cy="644739"/>
          <a:chOff x="3783440" y="44020817"/>
          <a:chExt cx="583515" cy="690735"/>
        </a:xfrm>
      </xdr:grpSpPr>
      <xdr:sp macro="" textlink="">
        <xdr:nvSpPr>
          <xdr:cNvPr id="161" name="Rounded Rectangle 19" hidden="1">
            <a:extLst>
              <a:ext uri="{FF2B5EF4-FFF2-40B4-BE49-F238E27FC236}">
                <a16:creationId xmlns:a16="http://schemas.microsoft.com/office/drawing/2014/main" xmlns="" id="{A19C14D3-6988-85F4-2018-D674B2B0954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62" name="Straight Connector 161" hidden="1">
            <a:extLst>
              <a:ext uri="{FF2B5EF4-FFF2-40B4-BE49-F238E27FC236}">
                <a16:creationId xmlns:a16="http://schemas.microsoft.com/office/drawing/2014/main" xmlns="" id="{6C354145-CE93-DCF2-387F-DA3932CB325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162" hidden="1">
            <a:extLst>
              <a:ext uri="{FF2B5EF4-FFF2-40B4-BE49-F238E27FC236}">
                <a16:creationId xmlns:a16="http://schemas.microsoft.com/office/drawing/2014/main" xmlns="" id="{6FF0E12C-8C12-4C8F-138B-FBCC12BA688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64" name="Rectangle 163" hidden="1">
            <a:extLst>
              <a:ext uri="{FF2B5EF4-FFF2-40B4-BE49-F238E27FC236}">
                <a16:creationId xmlns:a16="http://schemas.microsoft.com/office/drawing/2014/main" xmlns="" id="{BC405069-EA1A-4261-7C86-C80F8FAAC66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65" name="Plus Sign 153" hidden="1">
            <a:extLst>
              <a:ext uri="{FF2B5EF4-FFF2-40B4-BE49-F238E27FC236}">
                <a16:creationId xmlns:a16="http://schemas.microsoft.com/office/drawing/2014/main" xmlns="" id="{2E5FB762-52EB-C370-29BF-311326282F4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66" name="Minus Sign 154" hidden="1">
            <a:extLst>
              <a:ext uri="{FF2B5EF4-FFF2-40B4-BE49-F238E27FC236}">
                <a16:creationId xmlns:a16="http://schemas.microsoft.com/office/drawing/2014/main" xmlns="" id="{C24D0080-F76D-3E41-2534-342DB0ABE9B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44739"/>
    <xdr:grpSp>
      <xdr:nvGrpSpPr>
        <xdr:cNvPr id="167" name="AddRemoveBTN_EducWorkQ6_1" hidden="1">
          <a:extLst>
            <a:ext uri="{FF2B5EF4-FFF2-40B4-BE49-F238E27FC236}">
              <a16:creationId xmlns:a16="http://schemas.microsoft.com/office/drawing/2014/main" xmlns="" id="{7FB9D435-BC98-4FD1-AD3B-C18C933457F6}"/>
            </a:ext>
          </a:extLst>
        </xdr:cNvPr>
        <xdr:cNvGrpSpPr/>
      </xdr:nvGrpSpPr>
      <xdr:grpSpPr>
        <a:xfrm>
          <a:off x="243840" y="4410075"/>
          <a:ext cx="583515" cy="644739"/>
          <a:chOff x="3783440" y="44020817"/>
          <a:chExt cx="583515" cy="690735"/>
        </a:xfrm>
      </xdr:grpSpPr>
      <xdr:sp macro="" textlink="">
        <xdr:nvSpPr>
          <xdr:cNvPr id="168" name="Rounded Rectangle 19" hidden="1">
            <a:extLst>
              <a:ext uri="{FF2B5EF4-FFF2-40B4-BE49-F238E27FC236}">
                <a16:creationId xmlns:a16="http://schemas.microsoft.com/office/drawing/2014/main" xmlns="" id="{E6B9231E-DB15-F943-0898-49ECC8DF656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69" name="Straight Connector 168" hidden="1">
            <a:extLst>
              <a:ext uri="{FF2B5EF4-FFF2-40B4-BE49-F238E27FC236}">
                <a16:creationId xmlns:a16="http://schemas.microsoft.com/office/drawing/2014/main" xmlns="" id="{C2966D8F-217B-0283-BD5D-E1B6FC34FF8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169" hidden="1">
            <a:extLst>
              <a:ext uri="{FF2B5EF4-FFF2-40B4-BE49-F238E27FC236}">
                <a16:creationId xmlns:a16="http://schemas.microsoft.com/office/drawing/2014/main" xmlns="" id="{CEE8FFF8-1DDD-32A7-BDF1-FAF0BC1E9A4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71" name="Rectangle 170" hidden="1">
            <a:extLst>
              <a:ext uri="{FF2B5EF4-FFF2-40B4-BE49-F238E27FC236}">
                <a16:creationId xmlns:a16="http://schemas.microsoft.com/office/drawing/2014/main" xmlns="" id="{FAE161C9-8307-27FC-22DB-06BC80D634D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172" name="Plus Sign 153" hidden="1">
            <a:extLst>
              <a:ext uri="{FF2B5EF4-FFF2-40B4-BE49-F238E27FC236}">
                <a16:creationId xmlns:a16="http://schemas.microsoft.com/office/drawing/2014/main" xmlns="" id="{E1CEBE06-4EA9-EA5E-3DC7-479F2D417E7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173" name="Minus Sign 154" hidden="1">
            <a:extLst>
              <a:ext uri="{FF2B5EF4-FFF2-40B4-BE49-F238E27FC236}">
                <a16:creationId xmlns:a16="http://schemas.microsoft.com/office/drawing/2014/main" xmlns="" id="{D3991190-5DC4-72D1-6AA9-D99F04F003F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44739"/>
    <xdr:grpSp>
      <xdr:nvGrpSpPr>
        <xdr:cNvPr id="188" name="AddRemoveBTN_EducWorkQ7_1" hidden="1">
          <a:extLst>
            <a:ext uri="{FF2B5EF4-FFF2-40B4-BE49-F238E27FC236}">
              <a16:creationId xmlns:a16="http://schemas.microsoft.com/office/drawing/2014/main" xmlns="" id="{D5A75D26-DEAF-4456-82BB-902B3F2D4BE6}"/>
            </a:ext>
          </a:extLst>
        </xdr:cNvPr>
        <xdr:cNvGrpSpPr/>
      </xdr:nvGrpSpPr>
      <xdr:grpSpPr>
        <a:xfrm>
          <a:off x="243840" y="4410075"/>
          <a:ext cx="583515" cy="644739"/>
          <a:chOff x="3783440" y="44020817"/>
          <a:chExt cx="583515" cy="690735"/>
        </a:xfrm>
      </xdr:grpSpPr>
      <xdr:sp macro="" textlink="">
        <xdr:nvSpPr>
          <xdr:cNvPr id="189" name="Rounded Rectangle 19" hidden="1">
            <a:extLst>
              <a:ext uri="{FF2B5EF4-FFF2-40B4-BE49-F238E27FC236}">
                <a16:creationId xmlns:a16="http://schemas.microsoft.com/office/drawing/2014/main" xmlns="" id="{B1C507D8-77C5-B5CA-BD3B-7C33C3295B4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0" name="Straight Connector 189" hidden="1">
            <a:extLst>
              <a:ext uri="{FF2B5EF4-FFF2-40B4-BE49-F238E27FC236}">
                <a16:creationId xmlns:a16="http://schemas.microsoft.com/office/drawing/2014/main" xmlns="" id="{23B67633-8BC5-7D5B-0092-B22412A7751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1" name="Straight Connector 190" hidden="1">
            <a:extLst>
              <a:ext uri="{FF2B5EF4-FFF2-40B4-BE49-F238E27FC236}">
                <a16:creationId xmlns:a16="http://schemas.microsoft.com/office/drawing/2014/main" xmlns="" id="{8F7842F0-8013-D1ED-FB44-1ED8575F375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92" name="Rectangle 191" hidden="1">
            <a:extLst>
              <a:ext uri="{FF2B5EF4-FFF2-40B4-BE49-F238E27FC236}">
                <a16:creationId xmlns:a16="http://schemas.microsoft.com/office/drawing/2014/main" xmlns="" id="{6248E4BE-0371-4683-7024-7BA38D09B18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193" name="Plus Sign 153" hidden="1">
            <a:extLst>
              <a:ext uri="{FF2B5EF4-FFF2-40B4-BE49-F238E27FC236}">
                <a16:creationId xmlns:a16="http://schemas.microsoft.com/office/drawing/2014/main" xmlns="" id="{2A01EBC0-2B36-4712-A215-405839D5994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194" name="Minus Sign 154" hidden="1">
            <a:extLst>
              <a:ext uri="{FF2B5EF4-FFF2-40B4-BE49-F238E27FC236}">
                <a16:creationId xmlns:a16="http://schemas.microsoft.com/office/drawing/2014/main" xmlns="" id="{123F4D9F-5782-4FE0-BE65-5E58DAAD318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44739"/>
    <xdr:grpSp>
      <xdr:nvGrpSpPr>
        <xdr:cNvPr id="225" name="AddRemoveBTN_EducWorkQ10_1" hidden="1">
          <a:extLst>
            <a:ext uri="{FF2B5EF4-FFF2-40B4-BE49-F238E27FC236}">
              <a16:creationId xmlns:a16="http://schemas.microsoft.com/office/drawing/2014/main" xmlns="" id="{B3865B69-759F-4BC2-A61B-594CB7113719}"/>
            </a:ext>
          </a:extLst>
        </xdr:cNvPr>
        <xdr:cNvGrpSpPr/>
      </xdr:nvGrpSpPr>
      <xdr:grpSpPr>
        <a:xfrm>
          <a:off x="243840" y="4410075"/>
          <a:ext cx="583515" cy="644739"/>
          <a:chOff x="3783440" y="44020817"/>
          <a:chExt cx="583515" cy="690735"/>
        </a:xfrm>
      </xdr:grpSpPr>
      <xdr:sp macro="" textlink="">
        <xdr:nvSpPr>
          <xdr:cNvPr id="226" name="Rounded Rectangle 19" hidden="1">
            <a:extLst>
              <a:ext uri="{FF2B5EF4-FFF2-40B4-BE49-F238E27FC236}">
                <a16:creationId xmlns:a16="http://schemas.microsoft.com/office/drawing/2014/main" xmlns="" id="{5303E85D-5B29-77DB-84EA-53DC8B3735C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7" name="Straight Connector 226" hidden="1">
            <a:extLst>
              <a:ext uri="{FF2B5EF4-FFF2-40B4-BE49-F238E27FC236}">
                <a16:creationId xmlns:a16="http://schemas.microsoft.com/office/drawing/2014/main" xmlns="" id="{38434889-C935-8172-C0BC-1B9B65B5848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8" name="Straight Connector 227" hidden="1">
            <a:extLst>
              <a:ext uri="{FF2B5EF4-FFF2-40B4-BE49-F238E27FC236}">
                <a16:creationId xmlns:a16="http://schemas.microsoft.com/office/drawing/2014/main" xmlns="" id="{E23576D9-B4A2-5771-8573-CE2CA85A994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9" name="Rectangle 228" hidden="1">
            <a:extLst>
              <a:ext uri="{FF2B5EF4-FFF2-40B4-BE49-F238E27FC236}">
                <a16:creationId xmlns:a16="http://schemas.microsoft.com/office/drawing/2014/main" xmlns="" id="{DF343D68-3F8F-297A-2BAC-B18C17714BE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230" name="Plus Sign 153" hidden="1">
            <a:extLst>
              <a:ext uri="{FF2B5EF4-FFF2-40B4-BE49-F238E27FC236}">
                <a16:creationId xmlns:a16="http://schemas.microsoft.com/office/drawing/2014/main" xmlns="" id="{EC216B4C-0DCF-7D43-EB9E-DAD596E299E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231" name="Minus Sign 154" hidden="1">
            <a:extLst>
              <a:ext uri="{FF2B5EF4-FFF2-40B4-BE49-F238E27FC236}">
                <a16:creationId xmlns:a16="http://schemas.microsoft.com/office/drawing/2014/main" xmlns="" id="{A3E16F2A-8D5D-F088-01B0-2006ACDCC6E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44739"/>
    <xdr:grpSp>
      <xdr:nvGrpSpPr>
        <xdr:cNvPr id="232" name="AddRemoveBTN_EducWorkQ11_1" hidden="1">
          <a:extLst>
            <a:ext uri="{FF2B5EF4-FFF2-40B4-BE49-F238E27FC236}">
              <a16:creationId xmlns:a16="http://schemas.microsoft.com/office/drawing/2014/main" xmlns="" id="{814CA530-DFC8-488C-85BB-8B4A1FCC4E82}"/>
            </a:ext>
          </a:extLst>
        </xdr:cNvPr>
        <xdr:cNvGrpSpPr/>
      </xdr:nvGrpSpPr>
      <xdr:grpSpPr>
        <a:xfrm>
          <a:off x="243840" y="4410075"/>
          <a:ext cx="583515" cy="644739"/>
          <a:chOff x="3783440" y="44020817"/>
          <a:chExt cx="583515" cy="690735"/>
        </a:xfrm>
      </xdr:grpSpPr>
      <xdr:sp macro="" textlink="">
        <xdr:nvSpPr>
          <xdr:cNvPr id="233" name="Rounded Rectangle 19" hidden="1">
            <a:extLst>
              <a:ext uri="{FF2B5EF4-FFF2-40B4-BE49-F238E27FC236}">
                <a16:creationId xmlns:a16="http://schemas.microsoft.com/office/drawing/2014/main" xmlns="" id="{BADEA409-5703-89C4-AFA1-FBAAF89F24D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34" name="Straight Connector 233" hidden="1">
            <a:extLst>
              <a:ext uri="{FF2B5EF4-FFF2-40B4-BE49-F238E27FC236}">
                <a16:creationId xmlns:a16="http://schemas.microsoft.com/office/drawing/2014/main" xmlns="" id="{723EEBD5-3B31-408B-C393-2B23CBBEC1A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5" name="Straight Connector 234" hidden="1">
            <a:extLst>
              <a:ext uri="{FF2B5EF4-FFF2-40B4-BE49-F238E27FC236}">
                <a16:creationId xmlns:a16="http://schemas.microsoft.com/office/drawing/2014/main" xmlns="" id="{66F43E45-B042-CF6E-94C8-96926C7C956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6" name="Rectangle 235" hidden="1">
            <a:extLst>
              <a:ext uri="{FF2B5EF4-FFF2-40B4-BE49-F238E27FC236}">
                <a16:creationId xmlns:a16="http://schemas.microsoft.com/office/drawing/2014/main" xmlns="" id="{91C7AFCC-4AC8-BEA5-D936-67B8203F526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237" name="Plus Sign 153" hidden="1">
            <a:extLst>
              <a:ext uri="{FF2B5EF4-FFF2-40B4-BE49-F238E27FC236}">
                <a16:creationId xmlns:a16="http://schemas.microsoft.com/office/drawing/2014/main" xmlns="" id="{5F0B9651-C13C-FD46-DA4B-234E06CBE61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238" name="Minus Sign 154" hidden="1">
            <a:extLst>
              <a:ext uri="{FF2B5EF4-FFF2-40B4-BE49-F238E27FC236}">
                <a16:creationId xmlns:a16="http://schemas.microsoft.com/office/drawing/2014/main" xmlns="" id="{7B4406DE-B7D9-C7D1-7DD9-A9DEE8E0CC1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37</xdr:row>
      <xdr:rowOff>68580</xdr:rowOff>
    </xdr:from>
    <xdr:ext cx="583515" cy="644739"/>
    <xdr:grpSp>
      <xdr:nvGrpSpPr>
        <xdr:cNvPr id="239" name="AddRemoveBTN_RelationQ4_1" hidden="1">
          <a:extLst>
            <a:ext uri="{FF2B5EF4-FFF2-40B4-BE49-F238E27FC236}">
              <a16:creationId xmlns:a16="http://schemas.microsoft.com/office/drawing/2014/main" xmlns="" id="{9A5595D5-7F0C-4901-B6C4-7DACE3A56001}"/>
            </a:ext>
          </a:extLst>
        </xdr:cNvPr>
        <xdr:cNvGrpSpPr/>
      </xdr:nvGrpSpPr>
      <xdr:grpSpPr>
        <a:xfrm>
          <a:off x="247650" y="4752975"/>
          <a:ext cx="583515" cy="644739"/>
          <a:chOff x="3783440" y="44020817"/>
          <a:chExt cx="583515" cy="690735"/>
        </a:xfrm>
      </xdr:grpSpPr>
      <xdr:sp macro="" textlink="">
        <xdr:nvSpPr>
          <xdr:cNvPr id="240" name="Rounded Rectangle 19" hidden="1">
            <a:extLst>
              <a:ext uri="{FF2B5EF4-FFF2-40B4-BE49-F238E27FC236}">
                <a16:creationId xmlns:a16="http://schemas.microsoft.com/office/drawing/2014/main" xmlns="" id="{48A67B1C-9F1F-1304-D819-2B92C814201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1" name="Straight Connector 240" hidden="1">
            <a:extLst>
              <a:ext uri="{FF2B5EF4-FFF2-40B4-BE49-F238E27FC236}">
                <a16:creationId xmlns:a16="http://schemas.microsoft.com/office/drawing/2014/main" xmlns="" id="{B271D710-4294-8D05-91A9-C9142402ECC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2" name="Straight Connector 241" hidden="1">
            <a:extLst>
              <a:ext uri="{FF2B5EF4-FFF2-40B4-BE49-F238E27FC236}">
                <a16:creationId xmlns:a16="http://schemas.microsoft.com/office/drawing/2014/main" xmlns="" id="{30740EF8-C6A1-2487-5C1F-544DC11BC3F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43" name="Rectangle 242" hidden="1">
            <a:extLst>
              <a:ext uri="{FF2B5EF4-FFF2-40B4-BE49-F238E27FC236}">
                <a16:creationId xmlns:a16="http://schemas.microsoft.com/office/drawing/2014/main" xmlns="" id="{D9F2E149-CC71-8048-8C21-34248321673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RelationQ4_1_Add" textlink="">
        <xdr:nvSpPr>
          <xdr:cNvPr id="244" name="Plus Sign 153" hidden="1">
            <a:extLst>
              <a:ext uri="{FF2B5EF4-FFF2-40B4-BE49-F238E27FC236}">
                <a16:creationId xmlns:a16="http://schemas.microsoft.com/office/drawing/2014/main" xmlns="" id="{E64807B4-842E-9539-22E6-908C4A8C333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RelationQ4_1_Remove" textlink="">
        <xdr:nvSpPr>
          <xdr:cNvPr id="245" name="Minus Sign 154" hidden="1">
            <a:extLst>
              <a:ext uri="{FF2B5EF4-FFF2-40B4-BE49-F238E27FC236}">
                <a16:creationId xmlns:a16="http://schemas.microsoft.com/office/drawing/2014/main" xmlns="" id="{01F429FE-25C7-648A-A6A9-0CFECE19B3B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242673</xdr:colOff>
      <xdr:row>44</xdr:row>
      <xdr:rowOff>66675</xdr:rowOff>
    </xdr:from>
    <xdr:to>
      <xdr:col>0</xdr:col>
      <xdr:colOff>826188</xdr:colOff>
      <xdr:row>47</xdr:row>
      <xdr:rowOff>152400</xdr:rowOff>
    </xdr:to>
    <xdr:grpSp>
      <xdr:nvGrpSpPr>
        <xdr:cNvPr id="246" name="AddRemoveBTN_EducWorkQ10">
          <a:extLst>
            <a:ext uri="{FF2B5EF4-FFF2-40B4-BE49-F238E27FC236}">
              <a16:creationId xmlns:a16="http://schemas.microsoft.com/office/drawing/2014/main" xmlns="" id="{D7B92557-CAC9-479C-A863-8EE599D75139}"/>
            </a:ext>
          </a:extLst>
        </xdr:cNvPr>
        <xdr:cNvGrpSpPr/>
      </xdr:nvGrpSpPr>
      <xdr:grpSpPr>
        <a:xfrm>
          <a:off x="246483" y="4932045"/>
          <a:ext cx="575895" cy="773430"/>
          <a:chOff x="3783440" y="44020817"/>
          <a:chExt cx="583515" cy="690735"/>
        </a:xfrm>
      </xdr:grpSpPr>
      <xdr:sp macro="" textlink="">
        <xdr:nvSpPr>
          <xdr:cNvPr id="247" name="Rounded Rectangle 19">
            <a:extLst>
              <a:ext uri="{FF2B5EF4-FFF2-40B4-BE49-F238E27FC236}">
                <a16:creationId xmlns:a16="http://schemas.microsoft.com/office/drawing/2014/main" xmlns="" id="{D2322D3F-603A-B6E9-9568-07640DD910C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8" name="Straight Connector 247">
            <a:extLst>
              <a:ext uri="{FF2B5EF4-FFF2-40B4-BE49-F238E27FC236}">
                <a16:creationId xmlns:a16="http://schemas.microsoft.com/office/drawing/2014/main" xmlns="" id="{362BD811-9CFD-A954-294D-2035B551286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9" name="Straight Connector 248">
            <a:extLst>
              <a:ext uri="{FF2B5EF4-FFF2-40B4-BE49-F238E27FC236}">
                <a16:creationId xmlns:a16="http://schemas.microsoft.com/office/drawing/2014/main" xmlns="" id="{45347066-FDEB-F881-397E-F85CE30A25B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0" name="Rectangle 249">
            <a:extLst>
              <a:ext uri="{FF2B5EF4-FFF2-40B4-BE49-F238E27FC236}">
                <a16:creationId xmlns:a16="http://schemas.microsoft.com/office/drawing/2014/main" xmlns="" id="{CB6655E0-D576-F9BB-7969-8B45EE1C6E2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RelationQ5_Add" textlink="">
        <xdr:nvSpPr>
          <xdr:cNvPr id="251" name="Plus Sign 209">
            <a:extLst>
              <a:ext uri="{FF2B5EF4-FFF2-40B4-BE49-F238E27FC236}">
                <a16:creationId xmlns:a16="http://schemas.microsoft.com/office/drawing/2014/main" xmlns="" id="{C06811F4-752A-EE14-45D5-2B833D962A7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RelationQ5_Remove" textlink="">
        <xdr:nvSpPr>
          <xdr:cNvPr id="252" name="Minus Sign 210">
            <a:extLst>
              <a:ext uri="{FF2B5EF4-FFF2-40B4-BE49-F238E27FC236}">
                <a16:creationId xmlns:a16="http://schemas.microsoft.com/office/drawing/2014/main" xmlns="" id="{ED344466-14AD-A403-CFB7-9171343F44E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180975</xdr:colOff>
      <xdr:row>1</xdr:row>
      <xdr:rowOff>66675</xdr:rowOff>
    </xdr:from>
    <xdr:to>
      <xdr:col>5</xdr:col>
      <xdr:colOff>938584</xdr:colOff>
      <xdr:row>4</xdr:row>
      <xdr:rowOff>37392</xdr:rowOff>
    </xdr:to>
    <xdr:pic>
      <xdr:nvPicPr>
        <xdr:cNvPr id="59" name="Picture 58">
          <a:extLst>
            <a:ext uri="{FF2B5EF4-FFF2-40B4-BE49-F238E27FC236}">
              <a16:creationId xmlns:a16="http://schemas.microsoft.com/office/drawing/2014/main" xmlns="" id="{008A41DC-B29F-8883-9F6F-F3E994163DDE}"/>
            </a:ext>
          </a:extLst>
        </xdr:cNvPr>
        <xdr:cNvPicPr>
          <a:picLocks noChangeAspect="1"/>
        </xdr:cNvPicPr>
      </xdr:nvPicPr>
      <xdr:blipFill>
        <a:blip xmlns:r="http://schemas.openxmlformats.org/officeDocument/2006/relationships" r:embed="rId10"/>
        <a:stretch>
          <a:fillRect/>
        </a:stretch>
      </xdr:blipFill>
      <xdr:spPr>
        <a:xfrm>
          <a:off x="180975" y="285750"/>
          <a:ext cx="2091109" cy="62794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5</xdr:col>
      <xdr:colOff>1196975</xdr:colOff>
      <xdr:row>0</xdr:row>
      <xdr:rowOff>133350</xdr:rowOff>
    </xdr:from>
    <xdr:to>
      <xdr:col>12</xdr:col>
      <xdr:colOff>0</xdr:colOff>
      <xdr:row>11</xdr:row>
      <xdr:rowOff>104429</xdr:rowOff>
    </xdr:to>
    <xdr:grpSp>
      <xdr:nvGrpSpPr>
        <xdr:cNvPr id="153" name="NaviExpanded">
          <a:extLst>
            <a:ext uri="{FF2B5EF4-FFF2-40B4-BE49-F238E27FC236}">
              <a16:creationId xmlns:a16="http://schemas.microsoft.com/office/drawing/2014/main" xmlns="" id="{2EA055A6-6B73-4DAE-943E-A11BC6B3ED75}"/>
            </a:ext>
          </a:extLst>
        </xdr:cNvPr>
        <xdr:cNvGrpSpPr/>
      </xdr:nvGrpSpPr>
      <xdr:grpSpPr>
        <a:xfrm>
          <a:off x="2572385" y="129540"/>
          <a:ext cx="11181715" cy="2382809"/>
          <a:chOff x="2552700" y="128795"/>
          <a:chExt cx="10838261" cy="2363489"/>
        </a:xfrm>
      </xdr:grpSpPr>
      <xdr:grpSp>
        <xdr:nvGrpSpPr>
          <xdr:cNvPr id="154" name="Group 153">
            <a:extLst>
              <a:ext uri="{FF2B5EF4-FFF2-40B4-BE49-F238E27FC236}">
                <a16:creationId xmlns:a16="http://schemas.microsoft.com/office/drawing/2014/main" xmlns="" id="{314958F6-F7E9-4E6C-9C1C-98F80F059867}"/>
              </a:ext>
            </a:extLst>
          </xdr:cNvPr>
          <xdr:cNvGrpSpPr/>
        </xdr:nvGrpSpPr>
        <xdr:grpSpPr>
          <a:xfrm>
            <a:off x="2552700" y="128795"/>
            <a:ext cx="10838261" cy="2197726"/>
            <a:chOff x="2552700" y="128795"/>
            <a:chExt cx="10838261" cy="2197725"/>
          </a:xfrm>
        </xdr:grpSpPr>
        <xdr:grpSp>
          <xdr:nvGrpSpPr>
            <xdr:cNvPr id="161" name="Group 160">
              <a:extLst>
                <a:ext uri="{FF2B5EF4-FFF2-40B4-BE49-F238E27FC236}">
                  <a16:creationId xmlns:a16="http://schemas.microsoft.com/office/drawing/2014/main" xmlns="" id="{D20B5A4F-5D1A-4040-9B56-511C46D572DC}"/>
                </a:ext>
              </a:extLst>
            </xdr:cNvPr>
            <xdr:cNvGrpSpPr/>
          </xdr:nvGrpSpPr>
          <xdr:grpSpPr>
            <a:xfrm>
              <a:off x="2552700" y="128795"/>
              <a:ext cx="9342839" cy="1850333"/>
              <a:chOff x="1969962" y="2725807"/>
              <a:chExt cx="9342839" cy="1850333"/>
            </a:xfrm>
          </xdr:grpSpPr>
          <xdr:grpSp>
            <xdr:nvGrpSpPr>
              <xdr:cNvPr id="165" name="Group 164">
                <a:extLst>
                  <a:ext uri="{FF2B5EF4-FFF2-40B4-BE49-F238E27FC236}">
                    <a16:creationId xmlns:a16="http://schemas.microsoft.com/office/drawing/2014/main" xmlns="" id="{8CD31695-9186-4085-82BB-D674BAE8EAA5}"/>
                  </a:ext>
                </a:extLst>
              </xdr:cNvPr>
              <xdr:cNvGrpSpPr/>
            </xdr:nvGrpSpPr>
            <xdr:grpSpPr>
              <a:xfrm>
                <a:off x="1972089" y="2730362"/>
                <a:ext cx="3076575" cy="904874"/>
                <a:chOff x="3657600" y="3676650"/>
                <a:chExt cx="3076575" cy="904874"/>
              </a:xfrm>
            </xdr:grpSpPr>
            <xdr:sp macro="[0]!GoToPersonalInfo" textlink="">
              <xdr:nvSpPr>
                <xdr:cNvPr id="182" name="Rectangle: Rounded Corners 181">
                  <a:extLst>
                    <a:ext uri="{FF2B5EF4-FFF2-40B4-BE49-F238E27FC236}">
                      <a16:creationId xmlns:a16="http://schemas.microsoft.com/office/drawing/2014/main" xmlns="" id="{5E9658C5-CDDE-4106-95E5-7C48BAE36496}"/>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1. ԿԵՆՍԱԳՐԱԿԱՆ ՏՎՅԱԼՆԵՐ</a:t>
                  </a:r>
                  <a:endParaRPr lang="en-US" sz="1050" i="1">
                    <a:solidFill>
                      <a:schemeClr val="tx1"/>
                    </a:solidFill>
                  </a:endParaRPr>
                </a:p>
              </xdr:txBody>
            </xdr:sp>
            <xdr:graphicFrame macro="">
              <xdr:nvGraphicFramePr>
                <xdr:cNvPr id="181" name="Chart 180">
                  <a:extLst>
                    <a:ext uri="{FF2B5EF4-FFF2-40B4-BE49-F238E27FC236}">
                      <a16:creationId xmlns:a16="http://schemas.microsoft.com/office/drawing/2014/main" xmlns="" id="{09CCFBA1-80BB-430F-B62C-F293056A41A5}"/>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1"/>
                </a:graphicData>
              </a:graphic>
            </xdr:graphicFrame>
          </xdr:grpSp>
          <xdr:grpSp>
            <xdr:nvGrpSpPr>
              <xdr:cNvPr id="166" name="Group 165">
                <a:extLst>
                  <a:ext uri="{FF2B5EF4-FFF2-40B4-BE49-F238E27FC236}">
                    <a16:creationId xmlns:a16="http://schemas.microsoft.com/office/drawing/2014/main" xmlns="" id="{76018A69-0AFD-463E-B1B7-C3270B48D4CE}"/>
                  </a:ext>
                </a:extLst>
              </xdr:cNvPr>
              <xdr:cNvGrpSpPr/>
            </xdr:nvGrpSpPr>
            <xdr:grpSpPr>
              <a:xfrm>
                <a:off x="5096289" y="2731604"/>
                <a:ext cx="3076575" cy="904874"/>
                <a:chOff x="3657600" y="3676650"/>
                <a:chExt cx="3076575" cy="904874"/>
              </a:xfrm>
            </xdr:grpSpPr>
            <xdr:graphicFrame macro="">
              <xdr:nvGraphicFramePr>
                <xdr:cNvPr id="180" name="Chart 179">
                  <a:extLst>
                    <a:ext uri="{FF2B5EF4-FFF2-40B4-BE49-F238E27FC236}">
                      <a16:creationId xmlns:a16="http://schemas.microsoft.com/office/drawing/2014/main" xmlns="" id="{70FFB4FB-38AA-4E19-A9C7-117D0BAB263E}"/>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2"/>
                </a:graphicData>
              </a:graphic>
            </xdr:graphicFrame>
            <xdr:sp macro="[0]!GoToEducWork" textlink="">
              <xdr:nvSpPr>
                <xdr:cNvPr id="179" name="Rectangle: Rounded Corners 178">
                  <a:extLst>
                    <a:ext uri="{FF2B5EF4-FFF2-40B4-BE49-F238E27FC236}">
                      <a16:creationId xmlns:a16="http://schemas.microsoft.com/office/drawing/2014/main" xmlns="" id="{FF2A4B73-E583-4B32-B0E3-74D578C1E6F2}"/>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2. ԿՐԹՈՒԹՅԱՆ, ԱՇԽԱՏԱՆՔԱՅԻՆ ՓՈՐՁԻ ՎԵՐԱԲԵՐՅԱԼ ՏԵՂԵԿՈՒԹՅՈՒՆՆԵՐ</a:t>
                  </a:r>
                  <a:endParaRPr lang="en-US" sz="1050" i="1">
                    <a:solidFill>
                      <a:schemeClr val="tx1"/>
                    </a:solidFill>
                  </a:endParaRPr>
                </a:p>
              </xdr:txBody>
            </xdr:sp>
          </xdr:grpSp>
          <xdr:grpSp>
            <xdr:nvGrpSpPr>
              <xdr:cNvPr id="167" name="Group 166">
                <a:extLst>
                  <a:ext uri="{FF2B5EF4-FFF2-40B4-BE49-F238E27FC236}">
                    <a16:creationId xmlns:a16="http://schemas.microsoft.com/office/drawing/2014/main" xmlns="" id="{A96015AD-E92B-4F9C-81A1-C188F62153D8}"/>
                  </a:ext>
                </a:extLst>
              </xdr:cNvPr>
              <xdr:cNvGrpSpPr/>
            </xdr:nvGrpSpPr>
            <xdr:grpSpPr>
              <a:xfrm>
                <a:off x="5091261" y="3665881"/>
                <a:ext cx="3076575" cy="904874"/>
                <a:chOff x="3657600" y="3676650"/>
                <a:chExt cx="3076575" cy="904874"/>
              </a:xfrm>
            </xdr:grpSpPr>
            <xdr:sp macro="[0]!GoToCriminalRelation" textlink="">
              <xdr:nvSpPr>
                <xdr:cNvPr id="178" name="Rectangle: Rounded Corners 177">
                  <a:extLst>
                    <a:ext uri="{FF2B5EF4-FFF2-40B4-BE49-F238E27FC236}">
                      <a16:creationId xmlns:a16="http://schemas.microsoft.com/office/drawing/2014/main" xmlns="" id="{7DAED7B9-508A-4FBD-8CB5-2293360F5E47}"/>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5. ՔՐԵԱԿԱՆ ԵՆԹԱՄՇԱԿՈՒՅԹԻՆ ՀԱՐԵԼՈՒ ՀՆԱՐԱՎՈՐՈՒԹՅԱՆ ՎԵՐԱԲԵՐՅԱԼ ՏԵՂԵԿՈՒԹՅՈՒՆՆԵՐ</a:t>
                  </a:r>
                  <a:endParaRPr lang="en-US" sz="1050" i="1">
                    <a:solidFill>
                      <a:schemeClr val="tx1"/>
                    </a:solidFill>
                  </a:endParaRPr>
                </a:p>
              </xdr:txBody>
            </xdr:sp>
            <xdr:graphicFrame macro="">
              <xdr:nvGraphicFramePr>
                <xdr:cNvPr id="177" name="Chart 176">
                  <a:extLst>
                    <a:ext uri="{FF2B5EF4-FFF2-40B4-BE49-F238E27FC236}">
                      <a16:creationId xmlns:a16="http://schemas.microsoft.com/office/drawing/2014/main" xmlns="" id="{44D1E7C0-BE2A-4548-83C6-76CE372C82C1}"/>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3"/>
                </a:graphicData>
              </a:graphic>
            </xdr:graphicFrame>
          </xdr:grpSp>
          <xdr:grpSp>
            <xdr:nvGrpSpPr>
              <xdr:cNvPr id="168" name="Group 167">
                <a:extLst>
                  <a:ext uri="{FF2B5EF4-FFF2-40B4-BE49-F238E27FC236}">
                    <a16:creationId xmlns:a16="http://schemas.microsoft.com/office/drawing/2014/main" xmlns="" id="{8CCFBE8B-58E0-4C2D-816D-1805BEEA1BF1}"/>
                  </a:ext>
                </a:extLst>
              </xdr:cNvPr>
              <xdr:cNvGrpSpPr/>
            </xdr:nvGrpSpPr>
            <xdr:grpSpPr>
              <a:xfrm>
                <a:off x="1969962" y="3671266"/>
                <a:ext cx="3076575" cy="904874"/>
                <a:chOff x="3657600" y="3676650"/>
                <a:chExt cx="3076575" cy="904874"/>
              </a:xfrm>
            </xdr:grpSpPr>
            <xdr:sp macro="[0]!GoToCharges" textlink="">
              <xdr:nvSpPr>
                <xdr:cNvPr id="176" name="Rectangle: Rounded Corners 175">
                  <a:extLst>
                    <a:ext uri="{FF2B5EF4-FFF2-40B4-BE49-F238E27FC236}">
                      <a16:creationId xmlns:a16="http://schemas.microsoft.com/office/drawing/2014/main" xmlns="" id="{1BBA865A-D40E-4D69-8ACD-B86B1980CE14}"/>
                    </a:ext>
                  </a:extLst>
                </xdr:cNvPr>
                <xdr:cNvSpPr/>
              </xdr:nvSpPr>
              <xdr:spPr>
                <a:xfrm>
                  <a:off x="3657600" y="3676650"/>
                  <a:ext cx="3076575" cy="89535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4. ՔՐԵԱԿԱՆ, ՎԱՐՉԱԿԱՆ ԿԱՄ ԿԱՐԳԱՊԱՀԱԿԱՆ ՊԱՏԱՍԽԱՆԱՏՎՈՒԹՅԱՆ ԵՆԹԱՐԿՎԱԾ ԼԻՆԵԼՈՒ ՎԵՐԱԲԵՐՅԱԼ ՏԵՂԵԿԱՏՎՈՒԹՅՈՒՆ</a:t>
                  </a:r>
                  <a:endParaRPr lang="en-US" sz="1050" i="1">
                    <a:solidFill>
                      <a:schemeClr val="tx1"/>
                    </a:solidFill>
                  </a:endParaRPr>
                </a:p>
              </xdr:txBody>
            </xdr:sp>
            <xdr:graphicFrame macro="">
              <xdr:nvGraphicFramePr>
                <xdr:cNvPr id="175" name="Chart 174">
                  <a:extLst>
                    <a:ext uri="{FF2B5EF4-FFF2-40B4-BE49-F238E27FC236}">
                      <a16:creationId xmlns:a16="http://schemas.microsoft.com/office/drawing/2014/main" xmlns="" id="{9C97DF00-2703-49B0-B988-D53130A67006}"/>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4"/>
                </a:graphicData>
              </a:graphic>
            </xdr:graphicFrame>
          </xdr:grpSp>
          <xdr:grpSp>
            <xdr:nvGrpSpPr>
              <xdr:cNvPr id="169" name="Group 168">
                <a:extLst>
                  <a:ext uri="{FF2B5EF4-FFF2-40B4-BE49-F238E27FC236}">
                    <a16:creationId xmlns:a16="http://schemas.microsoft.com/office/drawing/2014/main" xmlns="" id="{2AD3FB1D-FF9E-419D-9E78-2D4FCD343E8B}"/>
                  </a:ext>
                </a:extLst>
              </xdr:cNvPr>
              <xdr:cNvGrpSpPr/>
            </xdr:nvGrpSpPr>
            <xdr:grpSpPr>
              <a:xfrm>
                <a:off x="8219660" y="2725807"/>
                <a:ext cx="3093141" cy="914399"/>
                <a:chOff x="3657600" y="3667125"/>
                <a:chExt cx="3076575" cy="914399"/>
              </a:xfrm>
            </xdr:grpSpPr>
            <xdr:sp macro="[0]!GoToRelation" textlink="">
              <xdr:nvSpPr>
                <xdr:cNvPr id="174" name="Rectangle: Rounded Corners 173">
                  <a:extLst>
                    <a:ext uri="{FF2B5EF4-FFF2-40B4-BE49-F238E27FC236}">
                      <a16:creationId xmlns:a16="http://schemas.microsoft.com/office/drawing/2014/main" xmlns="" id="{3D271401-8C26-42C0-A187-BD6CAC855157}"/>
                    </a:ext>
                  </a:extLst>
                </xdr:cNvPr>
                <xdr:cNvSpPr/>
              </xdr:nvSpPr>
              <xdr:spPr>
                <a:xfrm>
                  <a:off x="3657600" y="3667125"/>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3. ՇԱՀԵՐԻ ՎԵՐԱԲԵՐՅԱԼ ՏԵՂԵԿՈՒԹՅՈՒՆՆԵՐ</a:t>
                  </a:r>
                  <a:endParaRPr lang="en-US" sz="1050" i="1">
                    <a:solidFill>
                      <a:schemeClr val="tx1"/>
                    </a:solidFill>
                  </a:endParaRPr>
                </a:p>
              </xdr:txBody>
            </xdr:sp>
            <xdr:graphicFrame macro="">
              <xdr:nvGraphicFramePr>
                <xdr:cNvPr id="173" name="Chart 172">
                  <a:extLst>
                    <a:ext uri="{FF2B5EF4-FFF2-40B4-BE49-F238E27FC236}">
                      <a16:creationId xmlns:a16="http://schemas.microsoft.com/office/drawing/2014/main" xmlns="" id="{9BFA11BA-0FFC-4EE1-A6FF-A711DA76B8D8}"/>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5"/>
                </a:graphicData>
              </a:graphic>
            </xdr:graphicFrame>
          </xdr:grpSp>
          <xdr:grpSp>
            <xdr:nvGrpSpPr>
              <xdr:cNvPr id="170" name="Group 169">
                <a:extLst>
                  <a:ext uri="{FF2B5EF4-FFF2-40B4-BE49-F238E27FC236}">
                    <a16:creationId xmlns:a16="http://schemas.microsoft.com/office/drawing/2014/main" xmlns="" id="{83FC64E2-CAB2-4F0F-81B8-EEEEEFA23AE4}"/>
                  </a:ext>
                </a:extLst>
              </xdr:cNvPr>
              <xdr:cNvGrpSpPr/>
            </xdr:nvGrpSpPr>
            <xdr:grpSpPr>
              <a:xfrm>
                <a:off x="8214720" y="3662527"/>
                <a:ext cx="3093554" cy="904874"/>
                <a:chOff x="3657600" y="3676650"/>
                <a:chExt cx="3076575" cy="904874"/>
              </a:xfrm>
            </xdr:grpSpPr>
            <xdr:graphicFrame macro="">
              <xdr:nvGraphicFramePr>
                <xdr:cNvPr id="171" name="Chart 170">
                  <a:extLst>
                    <a:ext uri="{FF2B5EF4-FFF2-40B4-BE49-F238E27FC236}">
                      <a16:creationId xmlns:a16="http://schemas.microsoft.com/office/drawing/2014/main" xmlns="" id="{71BBBFDD-EC2D-4A5F-8310-F2D682F68CB5}"/>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6"/>
                </a:graphicData>
              </a:graphic>
            </xdr:graphicFrame>
            <xdr:sp macro="[0]!GoToProperty" textlink="">
              <xdr:nvSpPr>
                <xdr:cNvPr id="172" name="Rectangle: Rounded Corners 171">
                  <a:extLst>
                    <a:ext uri="{FF2B5EF4-FFF2-40B4-BE49-F238E27FC236}">
                      <a16:creationId xmlns:a16="http://schemas.microsoft.com/office/drawing/2014/main" xmlns="" id="{8D3CAA7C-E538-423B-B166-2D6F4302B86C}"/>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6. ԳՈՒՅՔԱՅԻՆ ԴՐՈՒԹՅԱՆ ՎԵՐԱԲԵՐՅԱԼ ԱՄՓՈՓ ՏԵՂԵԿՈՒԹՅՈՒՆՆԵՐ</a:t>
                  </a:r>
                  <a:endParaRPr lang="en-US" sz="1050" i="1">
                    <a:solidFill>
                      <a:schemeClr val="tx1"/>
                    </a:solidFill>
                  </a:endParaRPr>
                </a:p>
              </xdr:txBody>
            </xdr:sp>
          </xdr:grpSp>
        </xdr:grpSp>
        <xdr:grpSp>
          <xdr:nvGrpSpPr>
            <xdr:cNvPr id="162" name="Group 161">
              <a:extLst>
                <a:ext uri="{FF2B5EF4-FFF2-40B4-BE49-F238E27FC236}">
                  <a16:creationId xmlns:a16="http://schemas.microsoft.com/office/drawing/2014/main" xmlns="" id="{AF6451AB-3510-4484-882E-94BEC1F67D3A}"/>
                </a:ext>
              </a:extLst>
            </xdr:cNvPr>
            <xdr:cNvGrpSpPr/>
          </xdr:nvGrpSpPr>
          <xdr:grpSpPr>
            <a:xfrm>
              <a:off x="12106275" y="962026"/>
              <a:ext cx="1284686" cy="1364494"/>
              <a:chOff x="13782675" y="2286001"/>
              <a:chExt cx="1284686" cy="1364494"/>
            </a:xfrm>
          </xdr:grpSpPr>
          <xdr:pic>
            <xdr:nvPicPr>
              <xdr:cNvPr id="163" name="Picture 162">
                <a:extLst>
                  <a:ext uri="{FF2B5EF4-FFF2-40B4-BE49-F238E27FC236}">
                    <a16:creationId xmlns:a16="http://schemas.microsoft.com/office/drawing/2014/main" xmlns="" id="{C73BEC48-FD7A-4FFE-AF83-DCD53D19182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125572" y="2840478"/>
                <a:ext cx="575404" cy="644665"/>
              </a:xfrm>
              <a:prstGeom prst="rect">
                <a:avLst/>
              </a:prstGeom>
            </xdr:spPr>
          </xdr:pic>
          <xdr:sp macro="[0]!ExtractPDF" textlink="">
            <xdr:nvSpPr>
              <xdr:cNvPr id="164" name="Rectangle: Rounded Corners 163">
                <a:extLst>
                  <a:ext uri="{FF2B5EF4-FFF2-40B4-BE49-F238E27FC236}">
                    <a16:creationId xmlns:a16="http://schemas.microsoft.com/office/drawing/2014/main" xmlns="" id="{3857C83F-2268-47FA-A431-0BC895A95311}"/>
                  </a:ext>
                </a:extLst>
              </xdr:cNvPr>
              <xdr:cNvSpPr/>
            </xdr:nvSpPr>
            <xdr:spPr>
              <a:xfrm>
                <a:off x="13782675" y="2286001"/>
                <a:ext cx="1284686" cy="136449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hy-AM" sz="1050" i="1">
                    <a:solidFill>
                      <a:schemeClr val="tx1"/>
                    </a:solidFill>
                  </a:rPr>
                  <a:t>Արտահանել հարցաթերթիկը</a:t>
                </a:r>
                <a:endParaRPr lang="en-US" sz="1050" i="1">
                  <a:solidFill>
                    <a:schemeClr val="tx1"/>
                  </a:solidFill>
                </a:endParaRPr>
              </a:p>
            </xdr:txBody>
          </xdr:sp>
        </xdr:grpSp>
      </xdr:grpSp>
      <xdr:grpSp>
        <xdr:nvGrpSpPr>
          <xdr:cNvPr id="155" name="Group 154">
            <a:extLst>
              <a:ext uri="{FF2B5EF4-FFF2-40B4-BE49-F238E27FC236}">
                <a16:creationId xmlns:a16="http://schemas.microsoft.com/office/drawing/2014/main" xmlns="" id="{ABD293CF-C35F-4D52-8241-A93CE6310ACA}"/>
              </a:ext>
            </a:extLst>
          </xdr:cNvPr>
          <xdr:cNvGrpSpPr/>
        </xdr:nvGrpSpPr>
        <xdr:grpSpPr>
          <a:xfrm>
            <a:off x="2552702" y="2028825"/>
            <a:ext cx="9334499" cy="463459"/>
            <a:chOff x="2337610" y="1980195"/>
            <a:chExt cx="9355520" cy="463459"/>
          </a:xfrm>
        </xdr:grpSpPr>
        <xdr:graphicFrame macro="">
          <xdr:nvGraphicFramePr>
            <xdr:cNvPr id="156" name="Chart 155">
              <a:extLst>
                <a:ext uri="{FF2B5EF4-FFF2-40B4-BE49-F238E27FC236}">
                  <a16:creationId xmlns:a16="http://schemas.microsoft.com/office/drawing/2014/main" xmlns="" id="{40095599-9E11-44E4-9D37-100DF98646DF}"/>
                </a:ext>
              </a:extLst>
            </xdr:cNvPr>
            <xdr:cNvGraphicFramePr>
              <a:graphicFrameLocks/>
            </xdr:cNvGraphicFramePr>
          </xdr:nvGraphicFramePr>
          <xdr:xfrm>
            <a:off x="4449654" y="2020408"/>
            <a:ext cx="6109136" cy="371475"/>
          </xdr:xfrm>
          <a:graphic>
            <a:graphicData uri="http://schemas.openxmlformats.org/drawingml/2006/chart">
              <c:chart xmlns:c="http://schemas.openxmlformats.org/drawingml/2006/chart" xmlns:r="http://schemas.openxmlformats.org/officeDocument/2006/relationships" r:id="rId8"/>
            </a:graphicData>
          </a:graphic>
        </xdr:graphicFrame>
        <xdr:sp macro="[0]!GoToChecking" textlink="">
          <xdr:nvSpPr>
            <xdr:cNvPr id="157" name="Rectangle 156">
              <a:extLst>
                <a:ext uri="{FF2B5EF4-FFF2-40B4-BE49-F238E27FC236}">
                  <a16:creationId xmlns:a16="http://schemas.microsoft.com/office/drawing/2014/main" xmlns="" id="{2B14E598-A805-4A08-8F2D-D7EC019B9845}"/>
                </a:ext>
              </a:extLst>
            </xdr:cNvPr>
            <xdr:cNvSpPr/>
          </xdr:nvSpPr>
          <xdr:spPr>
            <a:xfrm>
              <a:off x="10359862" y="2002923"/>
              <a:ext cx="1267911" cy="436786"/>
            </a:xfrm>
            <a:prstGeom prst="rect">
              <a:avLst/>
            </a:prstGeom>
            <a:noFill/>
          </xdr:spPr>
          <xdr:txBody>
            <a:bodyPr wrap="none" lIns="91440" tIns="45720" rIns="91440" bIns="45720">
              <a:spAutoFit/>
            </a:bodyPr>
            <a:lstStyle/>
            <a:p>
              <a:pPr algn="ctr"/>
              <a:r>
                <a:rPr lang="hy-AM" sz="1100" b="0" cap="none" spc="0">
                  <a:ln w="0"/>
                  <a:solidFill>
                    <a:schemeClr val="tx1"/>
                  </a:solidFill>
                  <a:effectLst>
                    <a:outerShdw blurRad="38100" dist="19050" dir="2700000" algn="tl" rotWithShape="0">
                      <a:schemeClr val="dk1">
                        <a:alpha val="40000"/>
                      </a:schemeClr>
                    </a:outerShdw>
                  </a:effectLst>
                </a:rPr>
                <a:t>Մանրամասն </a:t>
              </a:r>
            </a:p>
            <a:p>
              <a:pPr algn="ctr"/>
              <a:r>
                <a:rPr lang="hy-AM" sz="1100" b="0" cap="none" spc="0">
                  <a:ln w="0"/>
                  <a:solidFill>
                    <a:schemeClr val="tx1"/>
                  </a:solidFill>
                  <a:effectLst>
                    <a:outerShdw blurRad="38100" dist="19050" dir="2700000" algn="tl" rotWithShape="0">
                      <a:schemeClr val="dk1">
                        <a:alpha val="40000"/>
                      </a:schemeClr>
                    </a:outerShdw>
                  </a:effectLst>
                </a:rPr>
                <a:t>հաշվետվություն</a:t>
              </a:r>
              <a:endParaRPr lang="en-US" sz="1100" b="0" cap="none" spc="0">
                <a:ln w="0"/>
                <a:solidFill>
                  <a:schemeClr val="tx1"/>
                </a:solidFill>
                <a:effectLst>
                  <a:outerShdw blurRad="38100" dist="19050" dir="2700000" algn="tl" rotWithShape="0">
                    <a:schemeClr val="dk1">
                      <a:alpha val="40000"/>
                    </a:schemeClr>
                  </a:outerShdw>
                </a:effectLst>
              </a:endParaRPr>
            </a:p>
          </xdr:txBody>
        </xdr:sp>
        <xdr:grpSp>
          <xdr:nvGrpSpPr>
            <xdr:cNvPr id="158" name="Group 157">
              <a:extLst>
                <a:ext uri="{FF2B5EF4-FFF2-40B4-BE49-F238E27FC236}">
                  <a16:creationId xmlns:a16="http://schemas.microsoft.com/office/drawing/2014/main" xmlns="" id="{BC00A2CF-BAE0-49FA-81E1-C84698FDB447}"/>
                </a:ext>
              </a:extLst>
            </xdr:cNvPr>
            <xdr:cNvGrpSpPr/>
          </xdr:nvGrpSpPr>
          <xdr:grpSpPr>
            <a:xfrm>
              <a:off x="2337610" y="1980195"/>
              <a:ext cx="9355520" cy="463459"/>
              <a:chOff x="2330807" y="1980506"/>
              <a:chExt cx="9319631" cy="495994"/>
            </a:xfrm>
          </xdr:grpSpPr>
          <xdr:sp macro="" textlink="">
            <xdr:nvSpPr>
              <xdr:cNvPr id="159" name="Rectangle: Rounded Corners 158">
                <a:extLst>
                  <a:ext uri="{FF2B5EF4-FFF2-40B4-BE49-F238E27FC236}">
                    <a16:creationId xmlns:a16="http://schemas.microsoft.com/office/drawing/2014/main" xmlns="" id="{6E04B982-50C7-489D-A732-079A430D1A6A}"/>
                  </a:ext>
                </a:extLst>
              </xdr:cNvPr>
              <xdr:cNvSpPr/>
            </xdr:nvSpPr>
            <xdr:spPr>
              <a:xfrm>
                <a:off x="2330807" y="1981199"/>
                <a:ext cx="9319631" cy="49530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hy-AM" sz="1050" i="1">
                    <a:solidFill>
                      <a:schemeClr val="tx1"/>
                    </a:solidFill>
                  </a:rPr>
                  <a:t>Ընդհանուր</a:t>
                </a:r>
                <a:r>
                  <a:rPr lang="hy-AM" sz="1050" i="1" baseline="0">
                    <a:solidFill>
                      <a:schemeClr val="tx1"/>
                    </a:solidFill>
                  </a:rPr>
                  <a:t> լրացվածության աստիճան</a:t>
                </a:r>
              </a:p>
            </xdr:txBody>
          </xdr:sp>
          <xdr:cxnSp macro="">
            <xdr:nvCxnSpPr>
              <xdr:cNvPr id="160" name="Straight Connector 159">
                <a:extLst>
                  <a:ext uri="{FF2B5EF4-FFF2-40B4-BE49-F238E27FC236}">
                    <a16:creationId xmlns:a16="http://schemas.microsoft.com/office/drawing/2014/main" xmlns="" id="{6DFB7E54-8C3D-4582-A77A-612CD4B27D06}"/>
                  </a:ext>
                </a:extLst>
              </xdr:cNvPr>
              <xdr:cNvCxnSpPr/>
            </xdr:nvCxnSpPr>
            <xdr:spPr>
              <a:xfrm flipH="1">
                <a:off x="10347404" y="1980506"/>
                <a:ext cx="595" cy="495994"/>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editAs="oneCell">
    <xdr:from>
      <xdr:col>0</xdr:col>
      <xdr:colOff>253852</xdr:colOff>
      <xdr:row>12</xdr:row>
      <xdr:rowOff>0</xdr:rowOff>
    </xdr:from>
    <xdr:to>
      <xdr:col>0</xdr:col>
      <xdr:colOff>837367</xdr:colOff>
      <xdr:row>13</xdr:row>
      <xdr:rowOff>474559</xdr:rowOff>
    </xdr:to>
    <xdr:grpSp>
      <xdr:nvGrpSpPr>
        <xdr:cNvPr id="2" name="AddRemoveBTN_PersonalInfoQ2_1" hidden="1">
          <a:extLst>
            <a:ext uri="{FF2B5EF4-FFF2-40B4-BE49-F238E27FC236}">
              <a16:creationId xmlns:a16="http://schemas.microsoft.com/office/drawing/2014/main" xmlns="" id="{0F1A02E4-CB03-4FA9-9E7D-ECFA1D8D7C02}"/>
            </a:ext>
          </a:extLst>
        </xdr:cNvPr>
        <xdr:cNvGrpSpPr/>
      </xdr:nvGrpSpPr>
      <xdr:grpSpPr>
        <a:xfrm>
          <a:off x="250042" y="2628900"/>
          <a:ext cx="587325" cy="697444"/>
          <a:chOff x="3783440" y="44020817"/>
          <a:chExt cx="583515" cy="690735"/>
        </a:xfrm>
      </xdr:grpSpPr>
      <xdr:sp macro="" textlink="">
        <xdr:nvSpPr>
          <xdr:cNvPr id="3" name="Rounded Rectangle 19" hidden="1">
            <a:extLst>
              <a:ext uri="{FF2B5EF4-FFF2-40B4-BE49-F238E27FC236}">
                <a16:creationId xmlns:a16="http://schemas.microsoft.com/office/drawing/2014/main" xmlns="" id="{F15D39AE-12DE-43D0-8C89-65D0A378F53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hidden="1">
            <a:extLst>
              <a:ext uri="{FF2B5EF4-FFF2-40B4-BE49-F238E27FC236}">
                <a16:creationId xmlns:a16="http://schemas.microsoft.com/office/drawing/2014/main" xmlns="" id="{7E23FBF1-5F83-40FB-801D-84F786F0C54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hidden="1">
            <a:extLst>
              <a:ext uri="{FF2B5EF4-FFF2-40B4-BE49-F238E27FC236}">
                <a16:creationId xmlns:a16="http://schemas.microsoft.com/office/drawing/2014/main" xmlns="" id="{425158CC-ED9A-4366-A1BA-75EE5283553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Rectangle 5" hidden="1">
            <a:extLst>
              <a:ext uri="{FF2B5EF4-FFF2-40B4-BE49-F238E27FC236}">
                <a16:creationId xmlns:a16="http://schemas.microsoft.com/office/drawing/2014/main" xmlns="" id="{58CE7BDA-7D1C-4A11-AF7A-544BE77101D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_1_Add" textlink="">
        <xdr:nvSpPr>
          <xdr:cNvPr id="7" name="Plus Sign 153" hidden="1">
            <a:extLst>
              <a:ext uri="{FF2B5EF4-FFF2-40B4-BE49-F238E27FC236}">
                <a16:creationId xmlns:a16="http://schemas.microsoft.com/office/drawing/2014/main" xmlns="" id="{BCC3983C-C228-493A-BFF8-D9C77F9304C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_1_Remove" textlink="">
        <xdr:nvSpPr>
          <xdr:cNvPr id="8" name="Minus Sign 154" hidden="1">
            <a:extLst>
              <a:ext uri="{FF2B5EF4-FFF2-40B4-BE49-F238E27FC236}">
                <a16:creationId xmlns:a16="http://schemas.microsoft.com/office/drawing/2014/main" xmlns="" id="{CD28AE4F-A443-4948-A63D-02CE9A0B341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13</xdr:row>
      <xdr:rowOff>479114</xdr:rowOff>
    </xdr:to>
    <xdr:grpSp>
      <xdr:nvGrpSpPr>
        <xdr:cNvPr id="9" name="AddRemoveBTN_PersonalInfoQ9_1" hidden="1">
          <a:extLst>
            <a:ext uri="{FF2B5EF4-FFF2-40B4-BE49-F238E27FC236}">
              <a16:creationId xmlns:a16="http://schemas.microsoft.com/office/drawing/2014/main" xmlns="" id="{4D4D8E52-7812-4C8F-93F8-F3CE45AFE478}"/>
            </a:ext>
          </a:extLst>
        </xdr:cNvPr>
        <xdr:cNvGrpSpPr/>
      </xdr:nvGrpSpPr>
      <xdr:grpSpPr>
        <a:xfrm>
          <a:off x="250047" y="2628900"/>
          <a:ext cx="587325" cy="694379"/>
          <a:chOff x="3783440" y="44020817"/>
          <a:chExt cx="583515" cy="690735"/>
        </a:xfrm>
      </xdr:grpSpPr>
      <xdr:sp macro="" textlink="">
        <xdr:nvSpPr>
          <xdr:cNvPr id="10" name="Rounded Rectangle 19" hidden="1">
            <a:extLst>
              <a:ext uri="{FF2B5EF4-FFF2-40B4-BE49-F238E27FC236}">
                <a16:creationId xmlns:a16="http://schemas.microsoft.com/office/drawing/2014/main" xmlns="" id="{F9D809B3-0018-4219-AF03-7570E00C702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 name="Straight Connector 10" hidden="1">
            <a:extLst>
              <a:ext uri="{FF2B5EF4-FFF2-40B4-BE49-F238E27FC236}">
                <a16:creationId xmlns:a16="http://schemas.microsoft.com/office/drawing/2014/main" xmlns="" id="{9C4ACB77-8157-47D2-893B-8E65D7652A4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hidden="1">
            <a:extLst>
              <a:ext uri="{FF2B5EF4-FFF2-40B4-BE49-F238E27FC236}">
                <a16:creationId xmlns:a16="http://schemas.microsoft.com/office/drawing/2014/main" xmlns="" id="{97B52539-A647-4A74-8705-1FF895BFE42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 name="Rectangle 12" hidden="1">
            <a:extLst>
              <a:ext uri="{FF2B5EF4-FFF2-40B4-BE49-F238E27FC236}">
                <a16:creationId xmlns:a16="http://schemas.microsoft.com/office/drawing/2014/main" xmlns="" id="{62AD3DEF-BCD8-4819-9E8A-2B5F3A43018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9_1_Add" textlink="">
        <xdr:nvSpPr>
          <xdr:cNvPr id="14" name="Plus Sign 160" hidden="1">
            <a:extLst>
              <a:ext uri="{FF2B5EF4-FFF2-40B4-BE49-F238E27FC236}">
                <a16:creationId xmlns:a16="http://schemas.microsoft.com/office/drawing/2014/main" xmlns="" id="{1371FD5E-AC65-442A-B604-3ABFA5D906D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9_1_Remove" textlink="">
        <xdr:nvSpPr>
          <xdr:cNvPr id="15" name="Minus Sign 161" hidden="1">
            <a:extLst>
              <a:ext uri="{FF2B5EF4-FFF2-40B4-BE49-F238E27FC236}">
                <a16:creationId xmlns:a16="http://schemas.microsoft.com/office/drawing/2014/main" xmlns="" id="{B1EBA7EC-EF5A-4935-BAFD-BD6CD577D1E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13</xdr:row>
      <xdr:rowOff>495155</xdr:rowOff>
    </xdr:to>
    <xdr:grpSp>
      <xdr:nvGrpSpPr>
        <xdr:cNvPr id="16" name="AddRemoveBTN_PersonalInfoQ11_1" hidden="1">
          <a:extLst>
            <a:ext uri="{FF2B5EF4-FFF2-40B4-BE49-F238E27FC236}">
              <a16:creationId xmlns:a16="http://schemas.microsoft.com/office/drawing/2014/main" xmlns="" id="{7DCDB85A-7A08-4744-B07E-D38AF383FB9B}"/>
            </a:ext>
          </a:extLst>
        </xdr:cNvPr>
        <xdr:cNvGrpSpPr/>
      </xdr:nvGrpSpPr>
      <xdr:grpSpPr>
        <a:xfrm>
          <a:off x="250045" y="2628900"/>
          <a:ext cx="587325" cy="714230"/>
          <a:chOff x="3783440" y="44020817"/>
          <a:chExt cx="583515" cy="690735"/>
        </a:xfrm>
      </xdr:grpSpPr>
      <xdr:sp macro="" textlink="">
        <xdr:nvSpPr>
          <xdr:cNvPr id="17" name="Rounded Rectangle 19" hidden="1">
            <a:extLst>
              <a:ext uri="{FF2B5EF4-FFF2-40B4-BE49-F238E27FC236}">
                <a16:creationId xmlns:a16="http://schemas.microsoft.com/office/drawing/2014/main" xmlns="" id="{B6DF4EC9-5A61-4610-931B-DF39CD9AA89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 name="Straight Connector 17" hidden="1">
            <a:extLst>
              <a:ext uri="{FF2B5EF4-FFF2-40B4-BE49-F238E27FC236}">
                <a16:creationId xmlns:a16="http://schemas.microsoft.com/office/drawing/2014/main" xmlns="" id="{803A96CF-A5B9-417F-B1D9-F12770ACFE8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Straight Connector 18" hidden="1">
            <a:extLst>
              <a:ext uri="{FF2B5EF4-FFF2-40B4-BE49-F238E27FC236}">
                <a16:creationId xmlns:a16="http://schemas.microsoft.com/office/drawing/2014/main" xmlns="" id="{5FC3306F-F0D2-4DD4-9349-C29BDF580E8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 name="Rectangle 19" hidden="1">
            <a:extLst>
              <a:ext uri="{FF2B5EF4-FFF2-40B4-BE49-F238E27FC236}">
                <a16:creationId xmlns:a16="http://schemas.microsoft.com/office/drawing/2014/main" xmlns="" id="{72C035EF-9209-4696-BAD2-361A57729B4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1_1_Add" textlink="">
        <xdr:nvSpPr>
          <xdr:cNvPr id="21" name="Plus Sign 167" hidden="1">
            <a:extLst>
              <a:ext uri="{FF2B5EF4-FFF2-40B4-BE49-F238E27FC236}">
                <a16:creationId xmlns:a16="http://schemas.microsoft.com/office/drawing/2014/main" xmlns="" id="{D8A7F1D1-CFD8-445B-B930-A1B971C701B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1_1_Remove" textlink="">
        <xdr:nvSpPr>
          <xdr:cNvPr id="22" name="Minus Sign 168" hidden="1">
            <a:extLst>
              <a:ext uri="{FF2B5EF4-FFF2-40B4-BE49-F238E27FC236}">
                <a16:creationId xmlns:a16="http://schemas.microsoft.com/office/drawing/2014/main" xmlns="" id="{F9FF0FAE-044B-4778-84EA-D322346A0B7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253852</xdr:colOff>
      <xdr:row>12</xdr:row>
      <xdr:rowOff>0</xdr:rowOff>
    </xdr:from>
    <xdr:to>
      <xdr:col>0</xdr:col>
      <xdr:colOff>837367</xdr:colOff>
      <xdr:row>13</xdr:row>
      <xdr:rowOff>465697</xdr:rowOff>
    </xdr:to>
    <xdr:grpSp>
      <xdr:nvGrpSpPr>
        <xdr:cNvPr id="23" name="AddRemoveBTN_PersonalInfoQ12_1" hidden="1">
          <a:extLst>
            <a:ext uri="{FF2B5EF4-FFF2-40B4-BE49-F238E27FC236}">
              <a16:creationId xmlns:a16="http://schemas.microsoft.com/office/drawing/2014/main" xmlns="" id="{8B8027A4-0771-4FC5-9F52-40DF0D3635A0}"/>
            </a:ext>
          </a:extLst>
        </xdr:cNvPr>
        <xdr:cNvGrpSpPr/>
      </xdr:nvGrpSpPr>
      <xdr:grpSpPr>
        <a:xfrm>
          <a:off x="250042" y="2628900"/>
          <a:ext cx="587325" cy="686677"/>
          <a:chOff x="3783440" y="44020817"/>
          <a:chExt cx="583515" cy="690735"/>
        </a:xfrm>
      </xdr:grpSpPr>
      <xdr:sp macro="" textlink="">
        <xdr:nvSpPr>
          <xdr:cNvPr id="24" name="Rounded Rectangle 19" hidden="1">
            <a:extLst>
              <a:ext uri="{FF2B5EF4-FFF2-40B4-BE49-F238E27FC236}">
                <a16:creationId xmlns:a16="http://schemas.microsoft.com/office/drawing/2014/main" xmlns="" id="{9AC53767-7D20-48A8-A9E0-F3BCE845DC6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Connector 24" hidden="1">
            <a:extLst>
              <a:ext uri="{FF2B5EF4-FFF2-40B4-BE49-F238E27FC236}">
                <a16:creationId xmlns:a16="http://schemas.microsoft.com/office/drawing/2014/main" xmlns="" id="{AB0ECBBA-CEA8-41A8-85B2-2F8445C567B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hidden="1">
            <a:extLst>
              <a:ext uri="{FF2B5EF4-FFF2-40B4-BE49-F238E27FC236}">
                <a16:creationId xmlns:a16="http://schemas.microsoft.com/office/drawing/2014/main" xmlns="" id="{6A38C5BA-CE53-447A-B2C4-898A60AE501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 name="Rectangle 26" hidden="1">
            <a:extLst>
              <a:ext uri="{FF2B5EF4-FFF2-40B4-BE49-F238E27FC236}">
                <a16:creationId xmlns:a16="http://schemas.microsoft.com/office/drawing/2014/main" xmlns="" id="{0EBD208A-69B9-4864-91DC-C4D0C4086AD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2_1_Add" textlink="">
        <xdr:nvSpPr>
          <xdr:cNvPr id="28" name="Plus Sign 174" hidden="1">
            <a:extLst>
              <a:ext uri="{FF2B5EF4-FFF2-40B4-BE49-F238E27FC236}">
                <a16:creationId xmlns:a16="http://schemas.microsoft.com/office/drawing/2014/main" xmlns="" id="{50D160E2-D228-4E14-B7CC-FA9996A1C87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2_1_Remove" textlink="">
        <xdr:nvSpPr>
          <xdr:cNvPr id="29" name="Minus Sign 175" hidden="1">
            <a:extLst>
              <a:ext uri="{FF2B5EF4-FFF2-40B4-BE49-F238E27FC236}">
                <a16:creationId xmlns:a16="http://schemas.microsoft.com/office/drawing/2014/main" xmlns="" id="{B3799584-B0F9-4830-8886-821E34E06C7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836713</xdr:colOff>
      <xdr:row>13</xdr:row>
      <xdr:rowOff>488707</xdr:rowOff>
    </xdr:to>
    <xdr:grpSp>
      <xdr:nvGrpSpPr>
        <xdr:cNvPr id="30" name="AddRemoveBTN_PersonalInfoQ13_1" hidden="1">
          <a:extLst>
            <a:ext uri="{FF2B5EF4-FFF2-40B4-BE49-F238E27FC236}">
              <a16:creationId xmlns:a16="http://schemas.microsoft.com/office/drawing/2014/main" xmlns="" id="{A96EA0A1-1CE5-4C4D-89C0-97C3733DA980}"/>
            </a:ext>
          </a:extLst>
        </xdr:cNvPr>
        <xdr:cNvGrpSpPr/>
      </xdr:nvGrpSpPr>
      <xdr:grpSpPr>
        <a:xfrm>
          <a:off x="250045" y="2628900"/>
          <a:ext cx="586668" cy="705877"/>
          <a:chOff x="3783440" y="44020817"/>
          <a:chExt cx="583515" cy="690735"/>
        </a:xfrm>
      </xdr:grpSpPr>
      <xdr:sp macro="" textlink="">
        <xdr:nvSpPr>
          <xdr:cNvPr id="31" name="Rounded Rectangle 19" hidden="1">
            <a:extLst>
              <a:ext uri="{FF2B5EF4-FFF2-40B4-BE49-F238E27FC236}">
                <a16:creationId xmlns:a16="http://schemas.microsoft.com/office/drawing/2014/main" xmlns="" id="{EEC1F65C-3409-48A4-93D8-D3B7AF21788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 name="Straight Connector 31" hidden="1">
            <a:extLst>
              <a:ext uri="{FF2B5EF4-FFF2-40B4-BE49-F238E27FC236}">
                <a16:creationId xmlns:a16="http://schemas.microsoft.com/office/drawing/2014/main" xmlns="" id="{051E626F-45A7-421B-9A47-1A5256F43BC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hidden="1">
            <a:extLst>
              <a:ext uri="{FF2B5EF4-FFF2-40B4-BE49-F238E27FC236}">
                <a16:creationId xmlns:a16="http://schemas.microsoft.com/office/drawing/2014/main" xmlns="" id="{63DB9D01-21C6-487C-8FD8-7F2F2CD2AEB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 name="Rectangle 33" hidden="1">
            <a:extLst>
              <a:ext uri="{FF2B5EF4-FFF2-40B4-BE49-F238E27FC236}">
                <a16:creationId xmlns:a16="http://schemas.microsoft.com/office/drawing/2014/main" xmlns="" id="{7E7884F8-A1B1-4D23-9BD2-BAE810D434C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1_Add" textlink="">
        <xdr:nvSpPr>
          <xdr:cNvPr id="35" name="Plus Sign 181" hidden="1">
            <a:extLst>
              <a:ext uri="{FF2B5EF4-FFF2-40B4-BE49-F238E27FC236}">
                <a16:creationId xmlns:a16="http://schemas.microsoft.com/office/drawing/2014/main" xmlns="" id="{619FF6C6-523A-40DA-8DB2-5E3D8B41799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1_Remove" textlink="">
        <xdr:nvSpPr>
          <xdr:cNvPr id="36" name="Minus Sign 182" hidden="1">
            <a:extLst>
              <a:ext uri="{FF2B5EF4-FFF2-40B4-BE49-F238E27FC236}">
                <a16:creationId xmlns:a16="http://schemas.microsoft.com/office/drawing/2014/main" xmlns="" id="{7ADACEB8-0070-4827-96E6-22FD34CAFCF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254570</xdr:colOff>
      <xdr:row>12</xdr:row>
      <xdr:rowOff>0</xdr:rowOff>
    </xdr:from>
    <xdr:to>
      <xdr:col>0</xdr:col>
      <xdr:colOff>838085</xdr:colOff>
      <xdr:row>13</xdr:row>
      <xdr:rowOff>488293</xdr:rowOff>
    </xdr:to>
    <xdr:grpSp>
      <xdr:nvGrpSpPr>
        <xdr:cNvPr id="37" name="AddRemoveBTN_PersonalInfoQ13_2" hidden="1">
          <a:extLst>
            <a:ext uri="{FF2B5EF4-FFF2-40B4-BE49-F238E27FC236}">
              <a16:creationId xmlns:a16="http://schemas.microsoft.com/office/drawing/2014/main" xmlns="" id="{E72D2F4A-B136-4DF6-AAA1-3A045BC7AD04}"/>
            </a:ext>
          </a:extLst>
        </xdr:cNvPr>
        <xdr:cNvGrpSpPr/>
      </xdr:nvGrpSpPr>
      <xdr:grpSpPr>
        <a:xfrm>
          <a:off x="250760" y="2628900"/>
          <a:ext cx="587325" cy="705463"/>
          <a:chOff x="3783440" y="44020817"/>
          <a:chExt cx="583515" cy="690735"/>
        </a:xfrm>
      </xdr:grpSpPr>
      <xdr:sp macro="" textlink="">
        <xdr:nvSpPr>
          <xdr:cNvPr id="38" name="Rounded Rectangle 19" hidden="1">
            <a:extLst>
              <a:ext uri="{FF2B5EF4-FFF2-40B4-BE49-F238E27FC236}">
                <a16:creationId xmlns:a16="http://schemas.microsoft.com/office/drawing/2014/main" xmlns="" id="{3047B621-1677-4BC0-ADB1-31B36EC6743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9" name="Straight Connector 38" hidden="1">
            <a:extLst>
              <a:ext uri="{FF2B5EF4-FFF2-40B4-BE49-F238E27FC236}">
                <a16:creationId xmlns:a16="http://schemas.microsoft.com/office/drawing/2014/main" xmlns="" id="{F30D4F4D-78FD-447D-82C0-47B67415F2A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hidden="1">
            <a:extLst>
              <a:ext uri="{FF2B5EF4-FFF2-40B4-BE49-F238E27FC236}">
                <a16:creationId xmlns:a16="http://schemas.microsoft.com/office/drawing/2014/main" xmlns="" id="{49FD89F5-205B-498E-AB2B-6FDDC222068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 name="Rectangle 40" hidden="1">
            <a:extLst>
              <a:ext uri="{FF2B5EF4-FFF2-40B4-BE49-F238E27FC236}">
                <a16:creationId xmlns:a16="http://schemas.microsoft.com/office/drawing/2014/main" xmlns="" id="{764D314D-A79A-465B-A18E-065FF6BE5BA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2_Add" textlink="">
        <xdr:nvSpPr>
          <xdr:cNvPr id="42" name="Plus Sign 188" hidden="1">
            <a:extLst>
              <a:ext uri="{FF2B5EF4-FFF2-40B4-BE49-F238E27FC236}">
                <a16:creationId xmlns:a16="http://schemas.microsoft.com/office/drawing/2014/main" xmlns="" id="{B0ACBDC3-D2E7-45DE-B31F-0E08CF18E0B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2_Remove" textlink="">
        <xdr:nvSpPr>
          <xdr:cNvPr id="43" name="Minus Sign 189" hidden="1">
            <a:extLst>
              <a:ext uri="{FF2B5EF4-FFF2-40B4-BE49-F238E27FC236}">
                <a16:creationId xmlns:a16="http://schemas.microsoft.com/office/drawing/2014/main" xmlns="" id="{BB222E3C-0CBC-4663-BBF0-20B598572BA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13</xdr:row>
      <xdr:rowOff>458242</xdr:rowOff>
    </xdr:to>
    <xdr:grpSp>
      <xdr:nvGrpSpPr>
        <xdr:cNvPr id="44" name="AddRemoveBTN_PersonalInfoQ14_1" hidden="1">
          <a:extLst>
            <a:ext uri="{FF2B5EF4-FFF2-40B4-BE49-F238E27FC236}">
              <a16:creationId xmlns:a16="http://schemas.microsoft.com/office/drawing/2014/main" xmlns="" id="{D97A6E42-AC93-4939-A373-2166A41EAC18}"/>
            </a:ext>
          </a:extLst>
        </xdr:cNvPr>
        <xdr:cNvGrpSpPr/>
      </xdr:nvGrpSpPr>
      <xdr:grpSpPr>
        <a:xfrm>
          <a:off x="250046" y="2628900"/>
          <a:ext cx="587325" cy="677317"/>
          <a:chOff x="3783440" y="44020817"/>
          <a:chExt cx="583515" cy="690735"/>
        </a:xfrm>
      </xdr:grpSpPr>
      <xdr:sp macro="" textlink="">
        <xdr:nvSpPr>
          <xdr:cNvPr id="45" name="Rounded Rectangle 19" hidden="1">
            <a:extLst>
              <a:ext uri="{FF2B5EF4-FFF2-40B4-BE49-F238E27FC236}">
                <a16:creationId xmlns:a16="http://schemas.microsoft.com/office/drawing/2014/main" xmlns="" id="{A41580EB-BA72-482D-96DD-B608112CCC5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hidden="1">
            <a:extLst>
              <a:ext uri="{FF2B5EF4-FFF2-40B4-BE49-F238E27FC236}">
                <a16:creationId xmlns:a16="http://schemas.microsoft.com/office/drawing/2014/main" xmlns="" id="{E54F994E-75EF-45AA-B19F-0507E893D5A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hidden="1">
            <a:extLst>
              <a:ext uri="{FF2B5EF4-FFF2-40B4-BE49-F238E27FC236}">
                <a16:creationId xmlns:a16="http://schemas.microsoft.com/office/drawing/2014/main" xmlns="" id="{5EE87114-029F-4FAF-9CB5-F73BE0E66F7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8" name="Rectangle 47" hidden="1">
            <a:extLst>
              <a:ext uri="{FF2B5EF4-FFF2-40B4-BE49-F238E27FC236}">
                <a16:creationId xmlns:a16="http://schemas.microsoft.com/office/drawing/2014/main" xmlns="" id="{E39A197B-66FA-44E0-9EF1-5B3B6D58725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4_1_Add" textlink="">
        <xdr:nvSpPr>
          <xdr:cNvPr id="49" name="Plus Sign 195" hidden="1">
            <a:extLst>
              <a:ext uri="{FF2B5EF4-FFF2-40B4-BE49-F238E27FC236}">
                <a16:creationId xmlns:a16="http://schemas.microsoft.com/office/drawing/2014/main" xmlns="" id="{653B8874-570A-47DE-BC91-69AD5D50A71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4_1_Remove" textlink="">
        <xdr:nvSpPr>
          <xdr:cNvPr id="50" name="Minus Sign 196" hidden="1">
            <a:extLst>
              <a:ext uri="{FF2B5EF4-FFF2-40B4-BE49-F238E27FC236}">
                <a16:creationId xmlns:a16="http://schemas.microsoft.com/office/drawing/2014/main" xmlns="" id="{9C632DD0-D59C-4471-AABC-D9A1E9919DB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12</xdr:row>
      <xdr:rowOff>0</xdr:rowOff>
    </xdr:from>
    <xdr:to>
      <xdr:col>0</xdr:col>
      <xdr:colOff>837372</xdr:colOff>
      <xdr:row>13</xdr:row>
      <xdr:rowOff>483007</xdr:rowOff>
    </xdr:to>
    <xdr:grpSp>
      <xdr:nvGrpSpPr>
        <xdr:cNvPr id="51" name="AddRemoveBTN_PersonalInfoQ15_1" hidden="1">
          <a:extLst>
            <a:ext uri="{FF2B5EF4-FFF2-40B4-BE49-F238E27FC236}">
              <a16:creationId xmlns:a16="http://schemas.microsoft.com/office/drawing/2014/main" xmlns="" id="{8584F219-127E-4FE0-BDA5-8C7713C5A414}"/>
            </a:ext>
          </a:extLst>
        </xdr:cNvPr>
        <xdr:cNvGrpSpPr/>
      </xdr:nvGrpSpPr>
      <xdr:grpSpPr>
        <a:xfrm>
          <a:off x="250047" y="2628900"/>
          <a:ext cx="587325" cy="698272"/>
          <a:chOff x="3783440" y="44020817"/>
          <a:chExt cx="583515" cy="690735"/>
        </a:xfrm>
      </xdr:grpSpPr>
      <xdr:sp macro="" textlink="">
        <xdr:nvSpPr>
          <xdr:cNvPr id="52" name="Rounded Rectangle 19" hidden="1">
            <a:extLst>
              <a:ext uri="{FF2B5EF4-FFF2-40B4-BE49-F238E27FC236}">
                <a16:creationId xmlns:a16="http://schemas.microsoft.com/office/drawing/2014/main" xmlns="" id="{CE6025B8-E65F-44F9-A399-D8038BC009C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3" name="Straight Connector 52" hidden="1">
            <a:extLst>
              <a:ext uri="{FF2B5EF4-FFF2-40B4-BE49-F238E27FC236}">
                <a16:creationId xmlns:a16="http://schemas.microsoft.com/office/drawing/2014/main" xmlns="" id="{ED34B2C7-EE86-49F0-B594-58B523B5FBD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hidden="1">
            <a:extLst>
              <a:ext uri="{FF2B5EF4-FFF2-40B4-BE49-F238E27FC236}">
                <a16:creationId xmlns:a16="http://schemas.microsoft.com/office/drawing/2014/main" xmlns="" id="{109DDB9E-B6C8-46CF-9AD9-71BA85F3FAF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5" name="Rectangle 54" hidden="1">
            <a:extLst>
              <a:ext uri="{FF2B5EF4-FFF2-40B4-BE49-F238E27FC236}">
                <a16:creationId xmlns:a16="http://schemas.microsoft.com/office/drawing/2014/main" xmlns="" id="{45D53DD7-CFF6-4B41-9ACA-BF8C7D08BCB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5_1_Add" textlink="">
        <xdr:nvSpPr>
          <xdr:cNvPr id="56" name="Plus Sign 202" hidden="1">
            <a:extLst>
              <a:ext uri="{FF2B5EF4-FFF2-40B4-BE49-F238E27FC236}">
                <a16:creationId xmlns:a16="http://schemas.microsoft.com/office/drawing/2014/main" xmlns="" id="{84689FC3-972A-4826-B015-F04E307CCDC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5_1_Remove" textlink="">
        <xdr:nvSpPr>
          <xdr:cNvPr id="57" name="Minus Sign 203" hidden="1">
            <a:extLst>
              <a:ext uri="{FF2B5EF4-FFF2-40B4-BE49-F238E27FC236}">
                <a16:creationId xmlns:a16="http://schemas.microsoft.com/office/drawing/2014/main" xmlns="" id="{38086ED3-ABD9-4FD3-8C24-7768975AEFA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253853</xdr:colOff>
      <xdr:row>12</xdr:row>
      <xdr:rowOff>0</xdr:rowOff>
    </xdr:from>
    <xdr:to>
      <xdr:col>0</xdr:col>
      <xdr:colOff>837368</xdr:colOff>
      <xdr:row>13</xdr:row>
      <xdr:rowOff>469479</xdr:rowOff>
    </xdr:to>
    <xdr:grpSp>
      <xdr:nvGrpSpPr>
        <xdr:cNvPr id="58" name="AddRemoveBTN_PersonalInfoQ18_1" hidden="1">
          <a:extLst>
            <a:ext uri="{FF2B5EF4-FFF2-40B4-BE49-F238E27FC236}">
              <a16:creationId xmlns:a16="http://schemas.microsoft.com/office/drawing/2014/main" xmlns="" id="{30180A04-4346-42C9-902B-D04C88E3B423}"/>
            </a:ext>
          </a:extLst>
        </xdr:cNvPr>
        <xdr:cNvGrpSpPr/>
      </xdr:nvGrpSpPr>
      <xdr:grpSpPr>
        <a:xfrm>
          <a:off x="250043" y="2628900"/>
          <a:ext cx="587325" cy="692364"/>
          <a:chOff x="3783440" y="44020817"/>
          <a:chExt cx="583515" cy="690735"/>
        </a:xfrm>
      </xdr:grpSpPr>
      <xdr:sp macro="" textlink="">
        <xdr:nvSpPr>
          <xdr:cNvPr id="59" name="Rounded Rectangle 19" hidden="1">
            <a:extLst>
              <a:ext uri="{FF2B5EF4-FFF2-40B4-BE49-F238E27FC236}">
                <a16:creationId xmlns:a16="http://schemas.microsoft.com/office/drawing/2014/main" xmlns="" id="{A203AF1D-2E72-4BFA-8699-2EC7D04A495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0" name="Straight Connector 59" hidden="1">
            <a:extLst>
              <a:ext uri="{FF2B5EF4-FFF2-40B4-BE49-F238E27FC236}">
                <a16:creationId xmlns:a16="http://schemas.microsoft.com/office/drawing/2014/main" xmlns="" id="{E0E5065E-D8B9-476B-BA1C-CDDE5C131A0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Straight Connector 60" hidden="1">
            <a:extLst>
              <a:ext uri="{FF2B5EF4-FFF2-40B4-BE49-F238E27FC236}">
                <a16:creationId xmlns:a16="http://schemas.microsoft.com/office/drawing/2014/main" xmlns="" id="{FF3020E0-2819-48EF-96A0-458685ABF95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2" name="Rectangle 61" hidden="1">
            <a:extLst>
              <a:ext uri="{FF2B5EF4-FFF2-40B4-BE49-F238E27FC236}">
                <a16:creationId xmlns:a16="http://schemas.microsoft.com/office/drawing/2014/main" xmlns="" id="{FE7A0F3E-A75C-4B11-A19F-E9C4438F57F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8_1_Add" textlink="">
        <xdr:nvSpPr>
          <xdr:cNvPr id="63" name="Plus Sign 230" hidden="1">
            <a:extLst>
              <a:ext uri="{FF2B5EF4-FFF2-40B4-BE49-F238E27FC236}">
                <a16:creationId xmlns:a16="http://schemas.microsoft.com/office/drawing/2014/main" xmlns="" id="{D0C59917-B42B-48E2-9C91-769892D85A3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8_1_Remove" textlink="">
        <xdr:nvSpPr>
          <xdr:cNvPr id="64" name="Minus Sign 231" hidden="1">
            <a:extLst>
              <a:ext uri="{FF2B5EF4-FFF2-40B4-BE49-F238E27FC236}">
                <a16:creationId xmlns:a16="http://schemas.microsoft.com/office/drawing/2014/main" xmlns="" id="{319B877C-BD2A-4684-AE12-C3533E5D05D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12</xdr:row>
      <xdr:rowOff>0</xdr:rowOff>
    </xdr:from>
    <xdr:to>
      <xdr:col>0</xdr:col>
      <xdr:colOff>837371</xdr:colOff>
      <xdr:row>13</xdr:row>
      <xdr:rowOff>496811</xdr:rowOff>
    </xdr:to>
    <xdr:grpSp>
      <xdr:nvGrpSpPr>
        <xdr:cNvPr id="65" name="AddRemoveBTN_PersonalInfoQ19_1" hidden="1">
          <a:extLst>
            <a:ext uri="{FF2B5EF4-FFF2-40B4-BE49-F238E27FC236}">
              <a16:creationId xmlns:a16="http://schemas.microsoft.com/office/drawing/2014/main" xmlns="" id="{F3E96B38-6183-41E6-BB6E-07B7AFF607B2}"/>
            </a:ext>
          </a:extLst>
        </xdr:cNvPr>
        <xdr:cNvGrpSpPr/>
      </xdr:nvGrpSpPr>
      <xdr:grpSpPr>
        <a:xfrm>
          <a:off x="250046" y="2628900"/>
          <a:ext cx="587325" cy="715886"/>
          <a:chOff x="3783440" y="44020817"/>
          <a:chExt cx="583515" cy="690735"/>
        </a:xfrm>
      </xdr:grpSpPr>
      <xdr:sp macro="" textlink="">
        <xdr:nvSpPr>
          <xdr:cNvPr id="66" name="Rounded Rectangle 19" hidden="1">
            <a:extLst>
              <a:ext uri="{FF2B5EF4-FFF2-40B4-BE49-F238E27FC236}">
                <a16:creationId xmlns:a16="http://schemas.microsoft.com/office/drawing/2014/main" xmlns="" id="{B32DE652-63F8-4950-BEA2-4AC5B9415F4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7" name="Straight Connector 66" hidden="1">
            <a:extLst>
              <a:ext uri="{FF2B5EF4-FFF2-40B4-BE49-F238E27FC236}">
                <a16:creationId xmlns:a16="http://schemas.microsoft.com/office/drawing/2014/main" xmlns="" id="{3FFF063D-BD72-4EB1-B514-A4049C5E66A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8" name="Straight Connector 67" hidden="1">
            <a:extLst>
              <a:ext uri="{FF2B5EF4-FFF2-40B4-BE49-F238E27FC236}">
                <a16:creationId xmlns:a16="http://schemas.microsoft.com/office/drawing/2014/main" xmlns="" id="{F3AD0E10-7D49-4F1D-8433-FAAE9151D16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9" name="Rectangle 68" hidden="1">
            <a:extLst>
              <a:ext uri="{FF2B5EF4-FFF2-40B4-BE49-F238E27FC236}">
                <a16:creationId xmlns:a16="http://schemas.microsoft.com/office/drawing/2014/main" xmlns="" id="{C78FFC71-8BBB-411A-945B-2F6DB814E2E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9_1_Add" textlink="">
        <xdr:nvSpPr>
          <xdr:cNvPr id="70" name="Plus Sign 237" hidden="1">
            <a:extLst>
              <a:ext uri="{FF2B5EF4-FFF2-40B4-BE49-F238E27FC236}">
                <a16:creationId xmlns:a16="http://schemas.microsoft.com/office/drawing/2014/main" xmlns="" id="{448C0314-C960-4516-8104-A6B594F1E2C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9_1_Remove" textlink="">
        <xdr:nvSpPr>
          <xdr:cNvPr id="71" name="Minus Sign 238" hidden="1">
            <a:extLst>
              <a:ext uri="{FF2B5EF4-FFF2-40B4-BE49-F238E27FC236}">
                <a16:creationId xmlns:a16="http://schemas.microsoft.com/office/drawing/2014/main" xmlns="" id="{C97692A0-493C-4D9B-B726-F7D25ED5358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253854</xdr:colOff>
      <xdr:row>12</xdr:row>
      <xdr:rowOff>0</xdr:rowOff>
    </xdr:from>
    <xdr:to>
      <xdr:col>0</xdr:col>
      <xdr:colOff>837369</xdr:colOff>
      <xdr:row>13</xdr:row>
      <xdr:rowOff>496812</xdr:rowOff>
    </xdr:to>
    <xdr:grpSp>
      <xdr:nvGrpSpPr>
        <xdr:cNvPr id="72" name="AddRemoveBTN_PersonalInfoQ20_1" hidden="1">
          <a:extLst>
            <a:ext uri="{FF2B5EF4-FFF2-40B4-BE49-F238E27FC236}">
              <a16:creationId xmlns:a16="http://schemas.microsoft.com/office/drawing/2014/main" xmlns="" id="{775AAE69-0763-48D2-A9A8-94A7FAB398B8}"/>
            </a:ext>
          </a:extLst>
        </xdr:cNvPr>
        <xdr:cNvGrpSpPr/>
      </xdr:nvGrpSpPr>
      <xdr:grpSpPr>
        <a:xfrm>
          <a:off x="250044" y="2628900"/>
          <a:ext cx="587325" cy="715887"/>
          <a:chOff x="3783440" y="44020817"/>
          <a:chExt cx="583515" cy="690735"/>
        </a:xfrm>
      </xdr:grpSpPr>
      <xdr:sp macro="" textlink="">
        <xdr:nvSpPr>
          <xdr:cNvPr id="73" name="Rounded Rectangle 19" hidden="1">
            <a:extLst>
              <a:ext uri="{FF2B5EF4-FFF2-40B4-BE49-F238E27FC236}">
                <a16:creationId xmlns:a16="http://schemas.microsoft.com/office/drawing/2014/main" xmlns="" id="{B0B51533-6B3F-4041-8B78-E32634079A8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4" name="Straight Connector 73" hidden="1">
            <a:extLst>
              <a:ext uri="{FF2B5EF4-FFF2-40B4-BE49-F238E27FC236}">
                <a16:creationId xmlns:a16="http://schemas.microsoft.com/office/drawing/2014/main" xmlns="" id="{11F3642E-2E87-4F9A-A7A2-3245E1F30AE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hidden="1">
            <a:extLst>
              <a:ext uri="{FF2B5EF4-FFF2-40B4-BE49-F238E27FC236}">
                <a16:creationId xmlns:a16="http://schemas.microsoft.com/office/drawing/2014/main" xmlns="" id="{45DEBBE0-EDE0-49C5-B8F1-6A338DD55FC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Rectangle 75" hidden="1">
            <a:extLst>
              <a:ext uri="{FF2B5EF4-FFF2-40B4-BE49-F238E27FC236}">
                <a16:creationId xmlns:a16="http://schemas.microsoft.com/office/drawing/2014/main" xmlns="" id="{00AF4B78-D25D-47AA-80EF-D1F7CC9E7A1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0_1_Add" textlink="">
        <xdr:nvSpPr>
          <xdr:cNvPr id="77" name="Plus Sign 244" hidden="1">
            <a:extLst>
              <a:ext uri="{FF2B5EF4-FFF2-40B4-BE49-F238E27FC236}">
                <a16:creationId xmlns:a16="http://schemas.microsoft.com/office/drawing/2014/main" xmlns="" id="{71DB7CA8-6226-4CED-ADF7-2405770C115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0_1_Remove" textlink="">
        <xdr:nvSpPr>
          <xdr:cNvPr id="78" name="Minus Sign 245" hidden="1">
            <a:extLst>
              <a:ext uri="{FF2B5EF4-FFF2-40B4-BE49-F238E27FC236}">
                <a16:creationId xmlns:a16="http://schemas.microsoft.com/office/drawing/2014/main" xmlns="" id="{349A405C-D241-4DD1-9DF3-156C8EA0164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12</xdr:row>
      <xdr:rowOff>0</xdr:rowOff>
    </xdr:from>
    <xdr:to>
      <xdr:col>0</xdr:col>
      <xdr:colOff>837370</xdr:colOff>
      <xdr:row>13</xdr:row>
      <xdr:rowOff>483007</xdr:rowOff>
    </xdr:to>
    <xdr:grpSp>
      <xdr:nvGrpSpPr>
        <xdr:cNvPr id="79" name="AddRemoveBTN_PersonalInfoQ21_1" hidden="1">
          <a:extLst>
            <a:ext uri="{FF2B5EF4-FFF2-40B4-BE49-F238E27FC236}">
              <a16:creationId xmlns:a16="http://schemas.microsoft.com/office/drawing/2014/main" xmlns="" id="{7AEAB36A-592F-45EE-AEAB-CA947E0D7643}"/>
            </a:ext>
          </a:extLst>
        </xdr:cNvPr>
        <xdr:cNvGrpSpPr/>
      </xdr:nvGrpSpPr>
      <xdr:grpSpPr>
        <a:xfrm>
          <a:off x="250045" y="2628900"/>
          <a:ext cx="587325" cy="698272"/>
          <a:chOff x="3783440" y="44020817"/>
          <a:chExt cx="583515" cy="690735"/>
        </a:xfrm>
      </xdr:grpSpPr>
      <xdr:sp macro="" textlink="">
        <xdr:nvSpPr>
          <xdr:cNvPr id="80" name="Rounded Rectangle 19" hidden="1">
            <a:extLst>
              <a:ext uri="{FF2B5EF4-FFF2-40B4-BE49-F238E27FC236}">
                <a16:creationId xmlns:a16="http://schemas.microsoft.com/office/drawing/2014/main" xmlns="" id="{1364F24D-5593-40A2-A255-3456C10AF4F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1" name="Straight Connector 80" hidden="1">
            <a:extLst>
              <a:ext uri="{FF2B5EF4-FFF2-40B4-BE49-F238E27FC236}">
                <a16:creationId xmlns:a16="http://schemas.microsoft.com/office/drawing/2014/main" xmlns="" id="{46BB1046-3375-4C98-B8A8-BD50830A7A3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2" name="Straight Connector 81" hidden="1">
            <a:extLst>
              <a:ext uri="{FF2B5EF4-FFF2-40B4-BE49-F238E27FC236}">
                <a16:creationId xmlns:a16="http://schemas.microsoft.com/office/drawing/2014/main" xmlns="" id="{ABAD6130-AE9A-4E5F-BB72-3D966EBCD39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Rectangle 82" hidden="1">
            <a:extLst>
              <a:ext uri="{FF2B5EF4-FFF2-40B4-BE49-F238E27FC236}">
                <a16:creationId xmlns:a16="http://schemas.microsoft.com/office/drawing/2014/main" xmlns="" id="{93C0BF04-A82A-4094-BFCD-CD7C93718CE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1_1_Add" textlink="">
        <xdr:nvSpPr>
          <xdr:cNvPr id="84" name="Plus Sign 251" hidden="1">
            <a:extLst>
              <a:ext uri="{FF2B5EF4-FFF2-40B4-BE49-F238E27FC236}">
                <a16:creationId xmlns:a16="http://schemas.microsoft.com/office/drawing/2014/main" xmlns="" id="{329E45BF-6FDC-4CDB-BE3D-01FA269B8C0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1_1_Remove" textlink="">
        <xdr:nvSpPr>
          <xdr:cNvPr id="85" name="Minus Sign 252" hidden="1">
            <a:extLst>
              <a:ext uri="{FF2B5EF4-FFF2-40B4-BE49-F238E27FC236}">
                <a16:creationId xmlns:a16="http://schemas.microsoft.com/office/drawing/2014/main" xmlns="" id="{0CF3FA90-BF1F-4F47-8A6F-B0187BBD776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253859</xdr:colOff>
      <xdr:row>12</xdr:row>
      <xdr:rowOff>0</xdr:rowOff>
    </xdr:from>
    <xdr:to>
      <xdr:col>0</xdr:col>
      <xdr:colOff>836717</xdr:colOff>
      <xdr:row>13</xdr:row>
      <xdr:rowOff>485078</xdr:rowOff>
    </xdr:to>
    <xdr:grpSp>
      <xdr:nvGrpSpPr>
        <xdr:cNvPr id="86" name="AddRemoveBTN_PersonalInfoQ22_1" hidden="1">
          <a:extLst>
            <a:ext uri="{FF2B5EF4-FFF2-40B4-BE49-F238E27FC236}">
              <a16:creationId xmlns:a16="http://schemas.microsoft.com/office/drawing/2014/main" xmlns="" id="{4AD42E52-46D2-4DD8-9D92-08C0C0B6D7FB}"/>
            </a:ext>
          </a:extLst>
        </xdr:cNvPr>
        <xdr:cNvGrpSpPr/>
      </xdr:nvGrpSpPr>
      <xdr:grpSpPr>
        <a:xfrm>
          <a:off x="250049" y="2628900"/>
          <a:ext cx="586668" cy="702248"/>
          <a:chOff x="3783440" y="44020817"/>
          <a:chExt cx="583515" cy="690735"/>
        </a:xfrm>
      </xdr:grpSpPr>
      <xdr:sp macro="" textlink="">
        <xdr:nvSpPr>
          <xdr:cNvPr id="87" name="Rounded Rectangle 19" hidden="1">
            <a:extLst>
              <a:ext uri="{FF2B5EF4-FFF2-40B4-BE49-F238E27FC236}">
                <a16:creationId xmlns:a16="http://schemas.microsoft.com/office/drawing/2014/main" xmlns="" id="{504F4767-C920-4E5B-AD64-0B2A0D6A25E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8" name="Straight Connector 87" hidden="1">
            <a:extLst>
              <a:ext uri="{FF2B5EF4-FFF2-40B4-BE49-F238E27FC236}">
                <a16:creationId xmlns:a16="http://schemas.microsoft.com/office/drawing/2014/main" xmlns="" id="{F8952790-9950-46F9-9661-8BB97B78455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9" name="Straight Connector 88" hidden="1">
            <a:extLst>
              <a:ext uri="{FF2B5EF4-FFF2-40B4-BE49-F238E27FC236}">
                <a16:creationId xmlns:a16="http://schemas.microsoft.com/office/drawing/2014/main" xmlns="" id="{DE42121A-0753-4D77-B69A-70EE6E9B58C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0" name="Rectangle 89" hidden="1">
            <a:extLst>
              <a:ext uri="{FF2B5EF4-FFF2-40B4-BE49-F238E27FC236}">
                <a16:creationId xmlns:a16="http://schemas.microsoft.com/office/drawing/2014/main" xmlns="" id="{411D03FA-3532-4779-92F0-2D957BB5621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2_1_Add" textlink="">
        <xdr:nvSpPr>
          <xdr:cNvPr id="91" name="Plus Sign 258" hidden="1">
            <a:extLst>
              <a:ext uri="{FF2B5EF4-FFF2-40B4-BE49-F238E27FC236}">
                <a16:creationId xmlns:a16="http://schemas.microsoft.com/office/drawing/2014/main" xmlns="" id="{93A0E0FF-9758-44BA-91BE-E4D876F8BF5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2_1_Remove" textlink="">
        <xdr:nvSpPr>
          <xdr:cNvPr id="92" name="Minus Sign 259" hidden="1">
            <a:extLst>
              <a:ext uri="{FF2B5EF4-FFF2-40B4-BE49-F238E27FC236}">
                <a16:creationId xmlns:a16="http://schemas.microsoft.com/office/drawing/2014/main" xmlns="" id="{C5C9619F-551B-4768-906E-33FE344E4D9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6</xdr:col>
      <xdr:colOff>579120</xdr:colOff>
      <xdr:row>1</xdr:row>
      <xdr:rowOff>161925</xdr:rowOff>
    </xdr:from>
    <xdr:to>
      <xdr:col>9</xdr:col>
      <xdr:colOff>1174749</xdr:colOff>
      <xdr:row>3</xdr:row>
      <xdr:rowOff>66675</xdr:rowOff>
    </xdr:to>
    <xdr:grpSp>
      <xdr:nvGrpSpPr>
        <xdr:cNvPr id="94" name="NaviCollapsed" hidden="1">
          <a:extLst>
            <a:ext uri="{FF2B5EF4-FFF2-40B4-BE49-F238E27FC236}">
              <a16:creationId xmlns:a16="http://schemas.microsoft.com/office/drawing/2014/main" xmlns="" id="{EE833ADF-F14E-4311-BA1D-099BC8A42BCA}"/>
            </a:ext>
          </a:extLst>
        </xdr:cNvPr>
        <xdr:cNvGrpSpPr/>
      </xdr:nvGrpSpPr>
      <xdr:grpSpPr>
        <a:xfrm>
          <a:off x="4933950" y="382905"/>
          <a:ext cx="5878194" cy="339090"/>
          <a:chOff x="2486026" y="1114425"/>
          <a:chExt cx="5848349" cy="342900"/>
        </a:xfrm>
      </xdr:grpSpPr>
      <xdr:sp macro="[0]!GoToPersonalInfo" textlink="">
        <xdr:nvSpPr>
          <xdr:cNvPr id="95" name="Rectangle: Rounded Corners 289" hidden="1">
            <a:extLst>
              <a:ext uri="{FF2B5EF4-FFF2-40B4-BE49-F238E27FC236}">
                <a16:creationId xmlns:a16="http://schemas.microsoft.com/office/drawing/2014/main" xmlns="" id="{1ECBCE55-4121-40AB-8B8B-82A8F4986157}"/>
              </a:ext>
            </a:extLst>
          </xdr:cNvPr>
          <xdr:cNvSpPr/>
        </xdr:nvSpPr>
        <xdr:spPr>
          <a:xfrm>
            <a:off x="24860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1.</a:t>
            </a:r>
          </a:p>
        </xdr:txBody>
      </xdr:sp>
      <xdr:sp macro="[0]!GoToEducWork" textlink="">
        <xdr:nvSpPr>
          <xdr:cNvPr id="96" name="Rectangle: Rounded Corners 290" hidden="1">
            <a:extLst>
              <a:ext uri="{FF2B5EF4-FFF2-40B4-BE49-F238E27FC236}">
                <a16:creationId xmlns:a16="http://schemas.microsoft.com/office/drawing/2014/main" xmlns="" id="{34AAA33F-3DF0-479A-8372-D5572301D98F}"/>
              </a:ext>
            </a:extLst>
          </xdr:cNvPr>
          <xdr:cNvSpPr/>
        </xdr:nvSpPr>
        <xdr:spPr>
          <a:xfrm>
            <a:off x="32194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2.</a:t>
            </a:r>
          </a:p>
        </xdr:txBody>
      </xdr:sp>
      <xdr:sp macro="[0]!GoToRelation" textlink="">
        <xdr:nvSpPr>
          <xdr:cNvPr id="97" name="Rectangle: Rounded Corners 291" hidden="1">
            <a:extLst>
              <a:ext uri="{FF2B5EF4-FFF2-40B4-BE49-F238E27FC236}">
                <a16:creationId xmlns:a16="http://schemas.microsoft.com/office/drawing/2014/main" xmlns="" id="{461FB360-24AF-4B1C-82A4-70210A2AD0AC}"/>
              </a:ext>
            </a:extLst>
          </xdr:cNvPr>
          <xdr:cNvSpPr/>
        </xdr:nvSpPr>
        <xdr:spPr>
          <a:xfrm>
            <a:off x="395287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3.</a:t>
            </a:r>
          </a:p>
        </xdr:txBody>
      </xdr:sp>
      <xdr:sp macro="[0]!GoToCharges" textlink="">
        <xdr:nvSpPr>
          <xdr:cNvPr id="98" name="Rectangle: Rounded Corners 292" hidden="1">
            <a:extLst>
              <a:ext uri="{FF2B5EF4-FFF2-40B4-BE49-F238E27FC236}">
                <a16:creationId xmlns:a16="http://schemas.microsoft.com/office/drawing/2014/main" xmlns="" id="{B890476B-C4B2-4A02-A5EB-E570E7821981}"/>
              </a:ext>
            </a:extLst>
          </xdr:cNvPr>
          <xdr:cNvSpPr/>
        </xdr:nvSpPr>
        <xdr:spPr>
          <a:xfrm>
            <a:off x="4686301" y="1114425"/>
            <a:ext cx="685800" cy="34290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4.</a:t>
            </a:r>
          </a:p>
        </xdr:txBody>
      </xdr:sp>
      <xdr:sp macro="[0]!GoToCriminalRelation" textlink="">
        <xdr:nvSpPr>
          <xdr:cNvPr id="99" name="Rectangle: Rounded Corners 293" hidden="1">
            <a:extLst>
              <a:ext uri="{FF2B5EF4-FFF2-40B4-BE49-F238E27FC236}">
                <a16:creationId xmlns:a16="http://schemas.microsoft.com/office/drawing/2014/main" xmlns="" id="{8543EFA0-4466-4C25-A0F0-A4BEA3051BB0}"/>
              </a:ext>
            </a:extLst>
          </xdr:cNvPr>
          <xdr:cNvSpPr/>
        </xdr:nvSpPr>
        <xdr:spPr>
          <a:xfrm>
            <a:off x="54197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5.</a:t>
            </a:r>
          </a:p>
        </xdr:txBody>
      </xdr:sp>
      <xdr:sp macro="[0]!GoToProperty" textlink="">
        <xdr:nvSpPr>
          <xdr:cNvPr id="100" name="Rectangle: Rounded Corners 294" hidden="1">
            <a:extLst>
              <a:ext uri="{FF2B5EF4-FFF2-40B4-BE49-F238E27FC236}">
                <a16:creationId xmlns:a16="http://schemas.microsoft.com/office/drawing/2014/main" xmlns="" id="{237E2A09-6B7F-48F1-91EA-0C2635639161}"/>
              </a:ext>
            </a:extLst>
          </xdr:cNvPr>
          <xdr:cNvSpPr/>
        </xdr:nvSpPr>
        <xdr:spPr>
          <a:xfrm>
            <a:off x="61531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6.</a:t>
            </a:r>
          </a:p>
        </xdr:txBody>
      </xdr:sp>
      <xdr:sp macro="[0]!ExtractPDF" textlink="">
        <xdr:nvSpPr>
          <xdr:cNvPr id="101" name="Rectangle: Rounded Corners 295" hidden="1">
            <a:extLst>
              <a:ext uri="{FF2B5EF4-FFF2-40B4-BE49-F238E27FC236}">
                <a16:creationId xmlns:a16="http://schemas.microsoft.com/office/drawing/2014/main" xmlns="" id="{EFE85B3E-8883-42B4-8AF7-4FA7C1B268E4}"/>
              </a:ext>
            </a:extLst>
          </xdr:cNvPr>
          <xdr:cNvSpPr/>
        </xdr:nvSpPr>
        <xdr:spPr>
          <a:xfrm>
            <a:off x="7315201" y="1114425"/>
            <a:ext cx="1019174"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Արտահանել</a:t>
            </a:r>
            <a:endParaRPr lang="en-US" sz="1400" b="1">
              <a:solidFill>
                <a:schemeClr val="tx1"/>
              </a:solidFill>
            </a:endParaRPr>
          </a:p>
        </xdr:txBody>
      </xdr:sp>
    </xdr:grpSp>
    <xdr:clientData/>
  </xdr:twoCellAnchor>
  <xdr:twoCellAnchor editAs="absolute">
    <xdr:from>
      <xdr:col>10</xdr:col>
      <xdr:colOff>1440814</xdr:colOff>
      <xdr:row>1</xdr:row>
      <xdr:rowOff>95250</xdr:rowOff>
    </xdr:from>
    <xdr:to>
      <xdr:col>12</xdr:col>
      <xdr:colOff>292100</xdr:colOff>
      <xdr:row>4</xdr:row>
      <xdr:rowOff>25400</xdr:rowOff>
    </xdr:to>
    <xdr:sp macro="[0]!Collapse_Expand_Menu" textlink="">
      <xdr:nvSpPr>
        <xdr:cNvPr id="102" name="Rectangle: Rounded Corners 296">
          <a:extLst>
            <a:ext uri="{FF2B5EF4-FFF2-40B4-BE49-F238E27FC236}">
              <a16:creationId xmlns:a16="http://schemas.microsoft.com/office/drawing/2014/main" xmlns="" id="{565DC1D4-879D-4E57-B0FF-5D084C9D3F83}"/>
            </a:ext>
          </a:extLst>
        </xdr:cNvPr>
        <xdr:cNvSpPr/>
      </xdr:nvSpPr>
      <xdr:spPr>
        <a:xfrm>
          <a:off x="13083539" y="298450"/>
          <a:ext cx="1270636" cy="5461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Ընդլայնել/</a:t>
          </a:r>
          <a:endParaRPr lang="en-US" sz="1100" b="1" i="1">
            <a:solidFill>
              <a:schemeClr val="tx1"/>
            </a:solidFill>
            <a:effectLst/>
            <a:latin typeface="+mn-lt"/>
            <a:ea typeface="+mn-ea"/>
            <a:cs typeface="+mn-cs"/>
          </a:endParaRPr>
        </a:p>
        <a:p>
          <a:pPr algn="ctr"/>
          <a:r>
            <a:rPr lang="hy-AM" sz="1100" b="1" i="1">
              <a:solidFill>
                <a:schemeClr val="tx1"/>
              </a:solidFill>
              <a:effectLst/>
              <a:latin typeface="+mn-lt"/>
              <a:ea typeface="+mn-ea"/>
              <a:cs typeface="+mn-cs"/>
            </a:rPr>
            <a:t>Փակել</a:t>
          </a:r>
          <a:r>
            <a:rPr lang="en-US" sz="1100" b="1" i="1">
              <a:solidFill>
                <a:schemeClr val="tx1"/>
              </a:solidFill>
              <a:effectLst/>
              <a:latin typeface="+mn-lt"/>
              <a:ea typeface="+mn-ea"/>
              <a:cs typeface="+mn-cs"/>
            </a:rPr>
            <a:t> </a:t>
          </a:r>
          <a:r>
            <a:rPr lang="hy-AM" sz="1100" b="1" i="1" baseline="0">
              <a:solidFill>
                <a:schemeClr val="tx1"/>
              </a:solidFill>
              <a:effectLst/>
              <a:latin typeface="+mn-lt"/>
              <a:ea typeface="+mn-ea"/>
              <a:cs typeface="+mn-cs"/>
            </a:rPr>
            <a:t>մենյուն</a:t>
          </a:r>
          <a:endParaRPr lang="en-US" sz="1400" b="1">
            <a:solidFill>
              <a:schemeClr val="tx1"/>
            </a:solidFill>
          </a:endParaRPr>
        </a:p>
      </xdr:txBody>
    </xdr:sp>
    <xdr:clientData/>
  </xdr:twoCellAnchor>
  <xdr:twoCellAnchor editAs="absolute">
    <xdr:from>
      <xdr:col>10</xdr:col>
      <xdr:colOff>845820</xdr:colOff>
      <xdr:row>1</xdr:row>
      <xdr:rowOff>38100</xdr:rowOff>
    </xdr:from>
    <xdr:to>
      <xdr:col>10</xdr:col>
      <xdr:colOff>1391920</xdr:colOff>
      <xdr:row>3</xdr:row>
      <xdr:rowOff>190500</xdr:rowOff>
    </xdr:to>
    <xdr:pic macro="[0]!GoToMain">
      <xdr:nvPicPr>
        <xdr:cNvPr id="103" name="Picture 102">
          <a:extLst>
            <a:ext uri="{FF2B5EF4-FFF2-40B4-BE49-F238E27FC236}">
              <a16:creationId xmlns:a16="http://schemas.microsoft.com/office/drawing/2014/main" xmlns="" id="{6A45D300-0ACC-4446-9F7F-9A1CA4C7DF9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961495" y="257175"/>
          <a:ext cx="542925" cy="590550"/>
        </a:xfrm>
        <a:prstGeom prst="rect">
          <a:avLst/>
        </a:prstGeom>
      </xdr:spPr>
    </xdr:pic>
    <xdr:clientData/>
  </xdr:twoCellAnchor>
  <xdr:twoCellAnchor editAs="oneCell">
    <xdr:from>
      <xdr:col>0</xdr:col>
      <xdr:colOff>251460</xdr:colOff>
      <xdr:row>17</xdr:row>
      <xdr:rowOff>11430</xdr:rowOff>
    </xdr:from>
    <xdr:to>
      <xdr:col>0</xdr:col>
      <xdr:colOff>828625</xdr:colOff>
      <xdr:row>29</xdr:row>
      <xdr:rowOff>543139</xdr:rowOff>
    </xdr:to>
    <xdr:grpSp>
      <xdr:nvGrpSpPr>
        <xdr:cNvPr id="104" name="AddRemoveBTN_ChargesQ1_1" hidden="1">
          <a:extLst>
            <a:ext uri="{FF2B5EF4-FFF2-40B4-BE49-F238E27FC236}">
              <a16:creationId xmlns:a16="http://schemas.microsoft.com/office/drawing/2014/main" xmlns="" id="{918FB345-0F55-4809-A798-0B31215B94A4}"/>
            </a:ext>
          </a:extLst>
        </xdr:cNvPr>
        <xdr:cNvGrpSpPr/>
      </xdr:nvGrpSpPr>
      <xdr:grpSpPr>
        <a:xfrm>
          <a:off x="247650" y="3876675"/>
          <a:ext cx="579070" cy="659344"/>
          <a:chOff x="3783440" y="44020817"/>
          <a:chExt cx="583515" cy="690735"/>
        </a:xfrm>
      </xdr:grpSpPr>
      <xdr:sp macro="" textlink="">
        <xdr:nvSpPr>
          <xdr:cNvPr id="105" name="Rounded Rectangle 19" hidden="1">
            <a:extLst>
              <a:ext uri="{FF2B5EF4-FFF2-40B4-BE49-F238E27FC236}">
                <a16:creationId xmlns:a16="http://schemas.microsoft.com/office/drawing/2014/main" xmlns="" id="{659717A4-B3DA-463C-B977-EA5222AFB8A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06" name="Straight Connector 105" hidden="1">
            <a:extLst>
              <a:ext uri="{FF2B5EF4-FFF2-40B4-BE49-F238E27FC236}">
                <a16:creationId xmlns:a16="http://schemas.microsoft.com/office/drawing/2014/main" xmlns="" id="{16502A66-F72A-4E1F-A2CC-A1B0220AF05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7" name="Straight Connector 106" hidden="1">
            <a:extLst>
              <a:ext uri="{FF2B5EF4-FFF2-40B4-BE49-F238E27FC236}">
                <a16:creationId xmlns:a16="http://schemas.microsoft.com/office/drawing/2014/main" xmlns="" id="{4A08AFE9-B675-4F05-9D32-A2ED77B8FD8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8" name="Rectangle 107" hidden="1">
            <a:extLst>
              <a:ext uri="{FF2B5EF4-FFF2-40B4-BE49-F238E27FC236}">
                <a16:creationId xmlns:a16="http://schemas.microsoft.com/office/drawing/2014/main" xmlns="" id="{30407B1B-7532-48BB-B034-96A9116E9F7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1_1_Add" textlink="">
        <xdr:nvSpPr>
          <xdr:cNvPr id="109" name="Plus Sign 153" hidden="1">
            <a:extLst>
              <a:ext uri="{FF2B5EF4-FFF2-40B4-BE49-F238E27FC236}">
                <a16:creationId xmlns:a16="http://schemas.microsoft.com/office/drawing/2014/main" xmlns="" id="{7C7787D0-4D74-4B52-A773-627A892FFAB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1_1_Remove" textlink="">
        <xdr:nvSpPr>
          <xdr:cNvPr id="110" name="Minus Sign 154" hidden="1">
            <a:extLst>
              <a:ext uri="{FF2B5EF4-FFF2-40B4-BE49-F238E27FC236}">
                <a16:creationId xmlns:a16="http://schemas.microsoft.com/office/drawing/2014/main" xmlns="" id="{EAE4EB24-2C84-496A-97AF-6F21E4621E3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21</xdr:row>
      <xdr:rowOff>0</xdr:rowOff>
    </xdr:from>
    <xdr:to>
      <xdr:col>0</xdr:col>
      <xdr:colOff>828625</xdr:colOff>
      <xdr:row>29</xdr:row>
      <xdr:rowOff>530439</xdr:rowOff>
    </xdr:to>
    <xdr:grpSp>
      <xdr:nvGrpSpPr>
        <xdr:cNvPr id="111" name="AddRemoveBTN_EducWorkQ4_1" hidden="1">
          <a:extLst>
            <a:ext uri="{FF2B5EF4-FFF2-40B4-BE49-F238E27FC236}">
              <a16:creationId xmlns:a16="http://schemas.microsoft.com/office/drawing/2014/main" xmlns="" id="{835C3490-1795-44A9-AF23-11E893F635D1}"/>
            </a:ext>
          </a:extLst>
        </xdr:cNvPr>
        <xdr:cNvGrpSpPr/>
      </xdr:nvGrpSpPr>
      <xdr:grpSpPr>
        <a:xfrm>
          <a:off x="247650" y="3876675"/>
          <a:ext cx="579070" cy="644739"/>
          <a:chOff x="3783440" y="44020817"/>
          <a:chExt cx="583515" cy="690735"/>
        </a:xfrm>
      </xdr:grpSpPr>
      <xdr:sp macro="" textlink="">
        <xdr:nvSpPr>
          <xdr:cNvPr id="112" name="Rounded Rectangle 19" hidden="1">
            <a:extLst>
              <a:ext uri="{FF2B5EF4-FFF2-40B4-BE49-F238E27FC236}">
                <a16:creationId xmlns:a16="http://schemas.microsoft.com/office/drawing/2014/main" xmlns="" id="{FC534B50-3479-4457-B247-266C975EF17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3" name="Straight Connector 112" hidden="1">
            <a:extLst>
              <a:ext uri="{FF2B5EF4-FFF2-40B4-BE49-F238E27FC236}">
                <a16:creationId xmlns:a16="http://schemas.microsoft.com/office/drawing/2014/main" xmlns="" id="{A2EE9C17-50C8-4CEA-A6B1-E941B2BF2CC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4" name="Straight Connector 113" hidden="1">
            <a:extLst>
              <a:ext uri="{FF2B5EF4-FFF2-40B4-BE49-F238E27FC236}">
                <a16:creationId xmlns:a16="http://schemas.microsoft.com/office/drawing/2014/main" xmlns="" id="{0940CAE8-8FA5-4C9A-8C7D-4D0A8D7D52A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15" name="Rectangle 114" hidden="1">
            <a:extLst>
              <a:ext uri="{FF2B5EF4-FFF2-40B4-BE49-F238E27FC236}">
                <a16:creationId xmlns:a16="http://schemas.microsoft.com/office/drawing/2014/main" xmlns="" id="{627571C0-F416-4118-A4E7-7E537D55829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16" name="Plus Sign 153" hidden="1">
            <a:extLst>
              <a:ext uri="{FF2B5EF4-FFF2-40B4-BE49-F238E27FC236}">
                <a16:creationId xmlns:a16="http://schemas.microsoft.com/office/drawing/2014/main" xmlns="" id="{4FB5DFFC-2E3C-4A9A-B463-90DE0DDC6EF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17" name="Minus Sign 154" hidden="1">
            <a:extLst>
              <a:ext uri="{FF2B5EF4-FFF2-40B4-BE49-F238E27FC236}">
                <a16:creationId xmlns:a16="http://schemas.microsoft.com/office/drawing/2014/main" xmlns="" id="{1F32E4F9-C665-47B4-A85F-53A8533ADFF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21</xdr:row>
      <xdr:rowOff>0</xdr:rowOff>
    </xdr:from>
    <xdr:to>
      <xdr:col>0</xdr:col>
      <xdr:colOff>828625</xdr:colOff>
      <xdr:row>29</xdr:row>
      <xdr:rowOff>530439</xdr:rowOff>
    </xdr:to>
    <xdr:grpSp>
      <xdr:nvGrpSpPr>
        <xdr:cNvPr id="118" name="AddRemoveBTN_EducWorkQ5_1" hidden="1">
          <a:extLst>
            <a:ext uri="{FF2B5EF4-FFF2-40B4-BE49-F238E27FC236}">
              <a16:creationId xmlns:a16="http://schemas.microsoft.com/office/drawing/2014/main" xmlns="" id="{F4EAE168-5CA3-413F-A5EA-7AD886930C25}"/>
            </a:ext>
          </a:extLst>
        </xdr:cNvPr>
        <xdr:cNvGrpSpPr/>
      </xdr:nvGrpSpPr>
      <xdr:grpSpPr>
        <a:xfrm>
          <a:off x="247650" y="3876675"/>
          <a:ext cx="579070" cy="644739"/>
          <a:chOff x="3783440" y="44020817"/>
          <a:chExt cx="583515" cy="690735"/>
        </a:xfrm>
      </xdr:grpSpPr>
      <xdr:sp macro="" textlink="">
        <xdr:nvSpPr>
          <xdr:cNvPr id="119" name="Rounded Rectangle 19" hidden="1">
            <a:extLst>
              <a:ext uri="{FF2B5EF4-FFF2-40B4-BE49-F238E27FC236}">
                <a16:creationId xmlns:a16="http://schemas.microsoft.com/office/drawing/2014/main" xmlns="" id="{D1B43C54-1147-41ED-A455-CA5BE1E7B4B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20" name="Straight Connector 119" hidden="1">
            <a:extLst>
              <a:ext uri="{FF2B5EF4-FFF2-40B4-BE49-F238E27FC236}">
                <a16:creationId xmlns:a16="http://schemas.microsoft.com/office/drawing/2014/main" xmlns="" id="{187F34B2-234A-4C4F-8B85-FB7C5FC2B26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1" name="Straight Connector 120" hidden="1">
            <a:extLst>
              <a:ext uri="{FF2B5EF4-FFF2-40B4-BE49-F238E27FC236}">
                <a16:creationId xmlns:a16="http://schemas.microsoft.com/office/drawing/2014/main" xmlns="" id="{B672784D-B7E2-4D88-8D4B-2AD58DB8466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2" name="Rectangle 121" hidden="1">
            <a:extLst>
              <a:ext uri="{FF2B5EF4-FFF2-40B4-BE49-F238E27FC236}">
                <a16:creationId xmlns:a16="http://schemas.microsoft.com/office/drawing/2014/main" xmlns="" id="{6F1471A8-FD73-4F10-B8C3-69F11E4F7B2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23" name="Plus Sign 153" hidden="1">
            <a:extLst>
              <a:ext uri="{FF2B5EF4-FFF2-40B4-BE49-F238E27FC236}">
                <a16:creationId xmlns:a16="http://schemas.microsoft.com/office/drawing/2014/main" xmlns="" id="{62AC200E-D8DB-4EBE-9E50-439B6CED67B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24" name="Minus Sign 154" hidden="1">
            <a:extLst>
              <a:ext uri="{FF2B5EF4-FFF2-40B4-BE49-F238E27FC236}">
                <a16:creationId xmlns:a16="http://schemas.microsoft.com/office/drawing/2014/main" xmlns="" id="{A482B4A7-A6E5-4E7B-830A-1CF2C04F6F4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21</xdr:row>
      <xdr:rowOff>0</xdr:rowOff>
    </xdr:from>
    <xdr:to>
      <xdr:col>0</xdr:col>
      <xdr:colOff>831165</xdr:colOff>
      <xdr:row>29</xdr:row>
      <xdr:rowOff>530439</xdr:rowOff>
    </xdr:to>
    <xdr:grpSp>
      <xdr:nvGrpSpPr>
        <xdr:cNvPr id="125" name="AddRemoveBTN_EducWorkQ6_1" hidden="1">
          <a:extLst>
            <a:ext uri="{FF2B5EF4-FFF2-40B4-BE49-F238E27FC236}">
              <a16:creationId xmlns:a16="http://schemas.microsoft.com/office/drawing/2014/main" xmlns="" id="{ED1FBD45-A550-49E9-87E0-69BF35BE74D0}"/>
            </a:ext>
          </a:extLst>
        </xdr:cNvPr>
        <xdr:cNvGrpSpPr/>
      </xdr:nvGrpSpPr>
      <xdr:grpSpPr>
        <a:xfrm>
          <a:off x="243840" y="3876675"/>
          <a:ext cx="585420" cy="644739"/>
          <a:chOff x="3783440" y="44020817"/>
          <a:chExt cx="583515" cy="690735"/>
        </a:xfrm>
      </xdr:grpSpPr>
      <xdr:sp macro="" textlink="">
        <xdr:nvSpPr>
          <xdr:cNvPr id="126" name="Rounded Rectangle 19" hidden="1">
            <a:extLst>
              <a:ext uri="{FF2B5EF4-FFF2-40B4-BE49-F238E27FC236}">
                <a16:creationId xmlns:a16="http://schemas.microsoft.com/office/drawing/2014/main" xmlns="" id="{BE20C69A-322C-4C7C-A33F-92D8ABA1C4C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27" name="Straight Connector 126" hidden="1">
            <a:extLst>
              <a:ext uri="{FF2B5EF4-FFF2-40B4-BE49-F238E27FC236}">
                <a16:creationId xmlns:a16="http://schemas.microsoft.com/office/drawing/2014/main" xmlns="" id="{89636D7B-7069-4461-8DF9-51619DC6390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8" name="Straight Connector 127" hidden="1">
            <a:extLst>
              <a:ext uri="{FF2B5EF4-FFF2-40B4-BE49-F238E27FC236}">
                <a16:creationId xmlns:a16="http://schemas.microsoft.com/office/drawing/2014/main" xmlns="" id="{27FE8263-661B-43E6-AC5A-F3CA9B779F5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9" name="Rectangle 128" hidden="1">
            <a:extLst>
              <a:ext uri="{FF2B5EF4-FFF2-40B4-BE49-F238E27FC236}">
                <a16:creationId xmlns:a16="http://schemas.microsoft.com/office/drawing/2014/main" xmlns="" id="{9146C722-B0BD-48E9-AB56-77132755FE6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130" name="Plus Sign 153" hidden="1">
            <a:extLst>
              <a:ext uri="{FF2B5EF4-FFF2-40B4-BE49-F238E27FC236}">
                <a16:creationId xmlns:a16="http://schemas.microsoft.com/office/drawing/2014/main" xmlns="" id="{E423E21C-48DE-47CC-9906-5C38630E8C48}"/>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131" name="Minus Sign 154" hidden="1">
            <a:extLst>
              <a:ext uri="{FF2B5EF4-FFF2-40B4-BE49-F238E27FC236}">
                <a16:creationId xmlns:a16="http://schemas.microsoft.com/office/drawing/2014/main" xmlns="" id="{98F7AB66-2CF0-442C-B49E-778EA6363DE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21</xdr:row>
      <xdr:rowOff>0</xdr:rowOff>
    </xdr:from>
    <xdr:to>
      <xdr:col>0</xdr:col>
      <xdr:colOff>831165</xdr:colOff>
      <xdr:row>29</xdr:row>
      <xdr:rowOff>530439</xdr:rowOff>
    </xdr:to>
    <xdr:grpSp>
      <xdr:nvGrpSpPr>
        <xdr:cNvPr id="132" name="AddRemoveBTN_EducWorkQ7_1" hidden="1">
          <a:extLst>
            <a:ext uri="{FF2B5EF4-FFF2-40B4-BE49-F238E27FC236}">
              <a16:creationId xmlns:a16="http://schemas.microsoft.com/office/drawing/2014/main" xmlns="" id="{1426DF3D-9EC3-4A0F-ABD6-A9BF811EDC1E}"/>
            </a:ext>
          </a:extLst>
        </xdr:cNvPr>
        <xdr:cNvGrpSpPr/>
      </xdr:nvGrpSpPr>
      <xdr:grpSpPr>
        <a:xfrm>
          <a:off x="243840" y="3876675"/>
          <a:ext cx="585420" cy="644739"/>
          <a:chOff x="3783440" y="44020817"/>
          <a:chExt cx="583515" cy="690735"/>
        </a:xfrm>
      </xdr:grpSpPr>
      <xdr:sp macro="" textlink="">
        <xdr:nvSpPr>
          <xdr:cNvPr id="133" name="Rounded Rectangle 19" hidden="1">
            <a:extLst>
              <a:ext uri="{FF2B5EF4-FFF2-40B4-BE49-F238E27FC236}">
                <a16:creationId xmlns:a16="http://schemas.microsoft.com/office/drawing/2014/main" xmlns="" id="{B98D5E18-F07D-4DF3-B500-97F5611EDA9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4" name="Straight Connector 133" hidden="1">
            <a:extLst>
              <a:ext uri="{FF2B5EF4-FFF2-40B4-BE49-F238E27FC236}">
                <a16:creationId xmlns:a16="http://schemas.microsoft.com/office/drawing/2014/main" xmlns="" id="{82F237AC-4308-4155-AC58-401BCB38A05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5" name="Straight Connector 134" hidden="1">
            <a:extLst>
              <a:ext uri="{FF2B5EF4-FFF2-40B4-BE49-F238E27FC236}">
                <a16:creationId xmlns:a16="http://schemas.microsoft.com/office/drawing/2014/main" xmlns="" id="{E08A27C9-7C13-4C7E-87FE-5DBFF742CF6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6" name="Rectangle 135" hidden="1">
            <a:extLst>
              <a:ext uri="{FF2B5EF4-FFF2-40B4-BE49-F238E27FC236}">
                <a16:creationId xmlns:a16="http://schemas.microsoft.com/office/drawing/2014/main" xmlns="" id="{BF9AEB49-032B-4B54-9ED9-10461A13269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137" name="Plus Sign 153" hidden="1">
            <a:extLst>
              <a:ext uri="{FF2B5EF4-FFF2-40B4-BE49-F238E27FC236}">
                <a16:creationId xmlns:a16="http://schemas.microsoft.com/office/drawing/2014/main" xmlns="" id="{BCB1A8BB-A372-46B2-A14E-61F8F710D25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138" name="Minus Sign 154" hidden="1">
            <a:extLst>
              <a:ext uri="{FF2B5EF4-FFF2-40B4-BE49-F238E27FC236}">
                <a16:creationId xmlns:a16="http://schemas.microsoft.com/office/drawing/2014/main" xmlns="" id="{1CBBD639-BDBA-4D09-9781-FC1FE16F431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21</xdr:row>
      <xdr:rowOff>0</xdr:rowOff>
    </xdr:from>
    <xdr:to>
      <xdr:col>0</xdr:col>
      <xdr:colOff>831165</xdr:colOff>
      <xdr:row>29</xdr:row>
      <xdr:rowOff>530439</xdr:rowOff>
    </xdr:to>
    <xdr:grpSp>
      <xdr:nvGrpSpPr>
        <xdr:cNvPr id="139" name="AddRemoveBTN_EducWorkQ10_1" hidden="1">
          <a:extLst>
            <a:ext uri="{FF2B5EF4-FFF2-40B4-BE49-F238E27FC236}">
              <a16:creationId xmlns:a16="http://schemas.microsoft.com/office/drawing/2014/main" xmlns="" id="{063D64A9-2FE8-41C6-AD0D-738CA31CD564}"/>
            </a:ext>
          </a:extLst>
        </xdr:cNvPr>
        <xdr:cNvGrpSpPr/>
      </xdr:nvGrpSpPr>
      <xdr:grpSpPr>
        <a:xfrm>
          <a:off x="243840" y="3876675"/>
          <a:ext cx="585420" cy="644739"/>
          <a:chOff x="3783440" y="44020817"/>
          <a:chExt cx="583515" cy="690735"/>
        </a:xfrm>
      </xdr:grpSpPr>
      <xdr:sp macro="" textlink="">
        <xdr:nvSpPr>
          <xdr:cNvPr id="140" name="Rounded Rectangle 19" hidden="1">
            <a:extLst>
              <a:ext uri="{FF2B5EF4-FFF2-40B4-BE49-F238E27FC236}">
                <a16:creationId xmlns:a16="http://schemas.microsoft.com/office/drawing/2014/main" xmlns="" id="{D3C06AED-1BD1-435A-B64C-8357FE26F31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1" name="Straight Connector 140" hidden="1">
            <a:extLst>
              <a:ext uri="{FF2B5EF4-FFF2-40B4-BE49-F238E27FC236}">
                <a16:creationId xmlns:a16="http://schemas.microsoft.com/office/drawing/2014/main" xmlns="" id="{3A4D17CE-9D47-46E5-91E2-FA8444F15FA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2" name="Straight Connector 141" hidden="1">
            <a:extLst>
              <a:ext uri="{FF2B5EF4-FFF2-40B4-BE49-F238E27FC236}">
                <a16:creationId xmlns:a16="http://schemas.microsoft.com/office/drawing/2014/main" xmlns="" id="{4C4527FC-AF22-4657-993D-EEC04F4DAC4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3" name="Rectangle 142" hidden="1">
            <a:extLst>
              <a:ext uri="{FF2B5EF4-FFF2-40B4-BE49-F238E27FC236}">
                <a16:creationId xmlns:a16="http://schemas.microsoft.com/office/drawing/2014/main" xmlns="" id="{C3E3C6A3-C247-402B-9D70-5EE4DAFB565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144" name="Plus Sign 153" hidden="1">
            <a:extLst>
              <a:ext uri="{FF2B5EF4-FFF2-40B4-BE49-F238E27FC236}">
                <a16:creationId xmlns:a16="http://schemas.microsoft.com/office/drawing/2014/main" xmlns="" id="{153BFA60-E784-41A5-A5E5-AA5203D1B66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145" name="Minus Sign 154" hidden="1">
            <a:extLst>
              <a:ext uri="{FF2B5EF4-FFF2-40B4-BE49-F238E27FC236}">
                <a16:creationId xmlns:a16="http://schemas.microsoft.com/office/drawing/2014/main" xmlns="" id="{2A50A102-CDD1-4F07-9E46-7C276C86A59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21</xdr:row>
      <xdr:rowOff>0</xdr:rowOff>
    </xdr:from>
    <xdr:to>
      <xdr:col>0</xdr:col>
      <xdr:colOff>831165</xdr:colOff>
      <xdr:row>29</xdr:row>
      <xdr:rowOff>530439</xdr:rowOff>
    </xdr:to>
    <xdr:grpSp>
      <xdr:nvGrpSpPr>
        <xdr:cNvPr id="146" name="AddRemoveBTN_EducWorkQ11_1" hidden="1">
          <a:extLst>
            <a:ext uri="{FF2B5EF4-FFF2-40B4-BE49-F238E27FC236}">
              <a16:creationId xmlns:a16="http://schemas.microsoft.com/office/drawing/2014/main" xmlns="" id="{119D7FD5-301C-4583-A95A-5BCCAF9C1211}"/>
            </a:ext>
          </a:extLst>
        </xdr:cNvPr>
        <xdr:cNvGrpSpPr/>
      </xdr:nvGrpSpPr>
      <xdr:grpSpPr>
        <a:xfrm>
          <a:off x="243840" y="3876675"/>
          <a:ext cx="585420" cy="644739"/>
          <a:chOff x="3783440" y="44020817"/>
          <a:chExt cx="583515" cy="690735"/>
        </a:xfrm>
      </xdr:grpSpPr>
      <xdr:sp macro="" textlink="">
        <xdr:nvSpPr>
          <xdr:cNvPr id="147" name="Rounded Rectangle 19" hidden="1">
            <a:extLst>
              <a:ext uri="{FF2B5EF4-FFF2-40B4-BE49-F238E27FC236}">
                <a16:creationId xmlns:a16="http://schemas.microsoft.com/office/drawing/2014/main" xmlns="" id="{88B003AF-AFC0-40A0-9296-2BC5CF952A4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8" name="Straight Connector 147" hidden="1">
            <a:extLst>
              <a:ext uri="{FF2B5EF4-FFF2-40B4-BE49-F238E27FC236}">
                <a16:creationId xmlns:a16="http://schemas.microsoft.com/office/drawing/2014/main" xmlns="" id="{8887B5C6-BFC4-4746-AF35-E3E2637BC55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9" name="Straight Connector 148" hidden="1">
            <a:extLst>
              <a:ext uri="{FF2B5EF4-FFF2-40B4-BE49-F238E27FC236}">
                <a16:creationId xmlns:a16="http://schemas.microsoft.com/office/drawing/2014/main" xmlns="" id="{0D281A47-DF01-44C3-8E3A-5897F60CF8C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Rectangle 149" hidden="1">
            <a:extLst>
              <a:ext uri="{FF2B5EF4-FFF2-40B4-BE49-F238E27FC236}">
                <a16:creationId xmlns:a16="http://schemas.microsoft.com/office/drawing/2014/main" xmlns="" id="{9076AA72-4F19-48EE-B522-C5A5206FD08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151" name="Plus Sign 153" hidden="1">
            <a:extLst>
              <a:ext uri="{FF2B5EF4-FFF2-40B4-BE49-F238E27FC236}">
                <a16:creationId xmlns:a16="http://schemas.microsoft.com/office/drawing/2014/main" xmlns="" id="{BDF4D6D1-F0DA-4BB2-AD7B-064F425C006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152" name="Minus Sign 154" hidden="1">
            <a:extLst>
              <a:ext uri="{FF2B5EF4-FFF2-40B4-BE49-F238E27FC236}">
                <a16:creationId xmlns:a16="http://schemas.microsoft.com/office/drawing/2014/main" xmlns="" id="{1C3BD665-9EA6-45BD-A83B-C4B528C207B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251460</xdr:colOff>
      <xdr:row>24</xdr:row>
      <xdr:rowOff>0</xdr:rowOff>
    </xdr:from>
    <xdr:ext cx="583515" cy="676489"/>
    <xdr:grpSp>
      <xdr:nvGrpSpPr>
        <xdr:cNvPr id="183" name="AddRemoveBTN_EducWorkQ4_1" hidden="1">
          <a:extLst>
            <a:ext uri="{FF2B5EF4-FFF2-40B4-BE49-F238E27FC236}">
              <a16:creationId xmlns:a16="http://schemas.microsoft.com/office/drawing/2014/main" xmlns="" id="{A59699B1-1A0E-4364-BD9C-4230A4B44D31}"/>
            </a:ext>
          </a:extLst>
        </xdr:cNvPr>
        <xdr:cNvGrpSpPr/>
      </xdr:nvGrpSpPr>
      <xdr:grpSpPr>
        <a:xfrm>
          <a:off x="247650" y="3876675"/>
          <a:ext cx="583515" cy="676489"/>
          <a:chOff x="3783440" y="44020817"/>
          <a:chExt cx="583515" cy="690735"/>
        </a:xfrm>
      </xdr:grpSpPr>
      <xdr:sp macro="" textlink="">
        <xdr:nvSpPr>
          <xdr:cNvPr id="184" name="Rounded Rectangle 19" hidden="1">
            <a:extLst>
              <a:ext uri="{FF2B5EF4-FFF2-40B4-BE49-F238E27FC236}">
                <a16:creationId xmlns:a16="http://schemas.microsoft.com/office/drawing/2014/main" xmlns="" id="{F1C9245D-6D77-4F57-9971-A4C53FB7885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5" name="Straight Connector 184" hidden="1">
            <a:extLst>
              <a:ext uri="{FF2B5EF4-FFF2-40B4-BE49-F238E27FC236}">
                <a16:creationId xmlns:a16="http://schemas.microsoft.com/office/drawing/2014/main" xmlns="" id="{6DD4348C-54F3-448D-AB18-25B11647FDA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6" name="Straight Connector 185" hidden="1">
            <a:extLst>
              <a:ext uri="{FF2B5EF4-FFF2-40B4-BE49-F238E27FC236}">
                <a16:creationId xmlns:a16="http://schemas.microsoft.com/office/drawing/2014/main" xmlns="" id="{62A74799-B10D-4996-986E-CCE0A9A81A8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87" name="Rectangle 186" hidden="1">
            <a:extLst>
              <a:ext uri="{FF2B5EF4-FFF2-40B4-BE49-F238E27FC236}">
                <a16:creationId xmlns:a16="http://schemas.microsoft.com/office/drawing/2014/main" xmlns="" id="{068520F5-A76B-4AC5-9C46-2551E1B8E2F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88" name="Plus Sign 153" hidden="1">
            <a:extLst>
              <a:ext uri="{FF2B5EF4-FFF2-40B4-BE49-F238E27FC236}">
                <a16:creationId xmlns:a16="http://schemas.microsoft.com/office/drawing/2014/main" xmlns="" id="{25318DAC-6644-4F75-9EFC-FDED4BB5C73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89" name="Minus Sign 154" hidden="1">
            <a:extLst>
              <a:ext uri="{FF2B5EF4-FFF2-40B4-BE49-F238E27FC236}">
                <a16:creationId xmlns:a16="http://schemas.microsoft.com/office/drawing/2014/main" xmlns="" id="{C9EDDC3E-48C1-4EEF-B243-FBD406B7E7F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24</xdr:row>
      <xdr:rowOff>0</xdr:rowOff>
    </xdr:from>
    <xdr:ext cx="583515" cy="676489"/>
    <xdr:grpSp>
      <xdr:nvGrpSpPr>
        <xdr:cNvPr id="190" name="AddRemoveBTN_EducWorkQ5_1" hidden="1">
          <a:extLst>
            <a:ext uri="{FF2B5EF4-FFF2-40B4-BE49-F238E27FC236}">
              <a16:creationId xmlns:a16="http://schemas.microsoft.com/office/drawing/2014/main" xmlns="" id="{AB4EA47D-DFCE-4CE2-BE1E-1F63D3762828}"/>
            </a:ext>
          </a:extLst>
        </xdr:cNvPr>
        <xdr:cNvGrpSpPr/>
      </xdr:nvGrpSpPr>
      <xdr:grpSpPr>
        <a:xfrm>
          <a:off x="247650" y="3876675"/>
          <a:ext cx="583515" cy="676489"/>
          <a:chOff x="3783440" y="44020817"/>
          <a:chExt cx="583515" cy="690735"/>
        </a:xfrm>
      </xdr:grpSpPr>
      <xdr:sp macro="" textlink="">
        <xdr:nvSpPr>
          <xdr:cNvPr id="191" name="Rounded Rectangle 19" hidden="1">
            <a:extLst>
              <a:ext uri="{FF2B5EF4-FFF2-40B4-BE49-F238E27FC236}">
                <a16:creationId xmlns:a16="http://schemas.microsoft.com/office/drawing/2014/main" xmlns="" id="{2D69378B-0898-40C0-A134-06877CC3D8C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2" name="Straight Connector 191" hidden="1">
            <a:extLst>
              <a:ext uri="{FF2B5EF4-FFF2-40B4-BE49-F238E27FC236}">
                <a16:creationId xmlns:a16="http://schemas.microsoft.com/office/drawing/2014/main" xmlns="" id="{1E9C7AED-4F60-434E-826C-1F10CAA1CEE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3" name="Straight Connector 192" hidden="1">
            <a:extLst>
              <a:ext uri="{FF2B5EF4-FFF2-40B4-BE49-F238E27FC236}">
                <a16:creationId xmlns:a16="http://schemas.microsoft.com/office/drawing/2014/main" xmlns="" id="{8B50E8A6-E1BA-4C13-A762-F96E6B02837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94" name="Rectangle 193" hidden="1">
            <a:extLst>
              <a:ext uri="{FF2B5EF4-FFF2-40B4-BE49-F238E27FC236}">
                <a16:creationId xmlns:a16="http://schemas.microsoft.com/office/drawing/2014/main" xmlns="" id="{9F977B03-BA39-4BB2-A1BC-8B17035ABDC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95" name="Plus Sign 153" hidden="1">
            <a:extLst>
              <a:ext uri="{FF2B5EF4-FFF2-40B4-BE49-F238E27FC236}">
                <a16:creationId xmlns:a16="http://schemas.microsoft.com/office/drawing/2014/main" xmlns="" id="{72B1304D-04CA-4472-845D-5D38CB6297A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96" name="Minus Sign 154" hidden="1">
            <a:extLst>
              <a:ext uri="{FF2B5EF4-FFF2-40B4-BE49-F238E27FC236}">
                <a16:creationId xmlns:a16="http://schemas.microsoft.com/office/drawing/2014/main" xmlns="" id="{64D12612-5E6C-4F44-902D-FA44F4370FC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24</xdr:row>
      <xdr:rowOff>0</xdr:rowOff>
    </xdr:from>
    <xdr:ext cx="583515" cy="676489"/>
    <xdr:grpSp>
      <xdr:nvGrpSpPr>
        <xdr:cNvPr id="197" name="AddRemoveBTN_EducWorkQ6_1" hidden="1">
          <a:extLst>
            <a:ext uri="{FF2B5EF4-FFF2-40B4-BE49-F238E27FC236}">
              <a16:creationId xmlns:a16="http://schemas.microsoft.com/office/drawing/2014/main" xmlns="" id="{950CB5FD-C7DB-4A8E-B117-B55BB5BA7BC3}"/>
            </a:ext>
          </a:extLst>
        </xdr:cNvPr>
        <xdr:cNvGrpSpPr/>
      </xdr:nvGrpSpPr>
      <xdr:grpSpPr>
        <a:xfrm>
          <a:off x="243840" y="3876675"/>
          <a:ext cx="583515" cy="676489"/>
          <a:chOff x="3783440" y="44020817"/>
          <a:chExt cx="583515" cy="690735"/>
        </a:xfrm>
      </xdr:grpSpPr>
      <xdr:sp macro="" textlink="">
        <xdr:nvSpPr>
          <xdr:cNvPr id="198" name="Rounded Rectangle 19" hidden="1">
            <a:extLst>
              <a:ext uri="{FF2B5EF4-FFF2-40B4-BE49-F238E27FC236}">
                <a16:creationId xmlns:a16="http://schemas.microsoft.com/office/drawing/2014/main" xmlns="" id="{C79D3B04-5342-4E9A-BA5C-67FB238D4C7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9" name="Straight Connector 198" hidden="1">
            <a:extLst>
              <a:ext uri="{FF2B5EF4-FFF2-40B4-BE49-F238E27FC236}">
                <a16:creationId xmlns:a16="http://schemas.microsoft.com/office/drawing/2014/main" xmlns="" id="{1929A8C1-2C66-441F-A0F9-5BE639AA0F1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0" name="Straight Connector 199" hidden="1">
            <a:extLst>
              <a:ext uri="{FF2B5EF4-FFF2-40B4-BE49-F238E27FC236}">
                <a16:creationId xmlns:a16="http://schemas.microsoft.com/office/drawing/2014/main" xmlns="" id="{6A75093A-B1FB-4CD5-8D8C-7619939C9CA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Rectangle 200" hidden="1">
            <a:extLst>
              <a:ext uri="{FF2B5EF4-FFF2-40B4-BE49-F238E27FC236}">
                <a16:creationId xmlns:a16="http://schemas.microsoft.com/office/drawing/2014/main" xmlns="" id="{38B5955E-20CA-4987-81EA-4F4B461491A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202" name="Plus Sign 153" hidden="1">
            <a:extLst>
              <a:ext uri="{FF2B5EF4-FFF2-40B4-BE49-F238E27FC236}">
                <a16:creationId xmlns:a16="http://schemas.microsoft.com/office/drawing/2014/main" xmlns="" id="{730754D0-5396-4049-A0B6-3EF62E93F20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203" name="Minus Sign 154" hidden="1">
            <a:extLst>
              <a:ext uri="{FF2B5EF4-FFF2-40B4-BE49-F238E27FC236}">
                <a16:creationId xmlns:a16="http://schemas.microsoft.com/office/drawing/2014/main" xmlns="" id="{DD91122D-8FF7-4529-8AFD-B0EBCB8C7B3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24</xdr:row>
      <xdr:rowOff>0</xdr:rowOff>
    </xdr:from>
    <xdr:ext cx="583515" cy="676489"/>
    <xdr:grpSp>
      <xdr:nvGrpSpPr>
        <xdr:cNvPr id="204" name="AddRemoveBTN_EducWorkQ7_1" hidden="1">
          <a:extLst>
            <a:ext uri="{FF2B5EF4-FFF2-40B4-BE49-F238E27FC236}">
              <a16:creationId xmlns:a16="http://schemas.microsoft.com/office/drawing/2014/main" xmlns="" id="{21494BB7-47D3-4AFC-B4BA-8FA5F574DAAC}"/>
            </a:ext>
          </a:extLst>
        </xdr:cNvPr>
        <xdr:cNvGrpSpPr/>
      </xdr:nvGrpSpPr>
      <xdr:grpSpPr>
        <a:xfrm>
          <a:off x="243840" y="3876675"/>
          <a:ext cx="583515" cy="676489"/>
          <a:chOff x="3783440" y="44020817"/>
          <a:chExt cx="583515" cy="690735"/>
        </a:xfrm>
      </xdr:grpSpPr>
      <xdr:sp macro="" textlink="">
        <xdr:nvSpPr>
          <xdr:cNvPr id="205" name="Rounded Rectangle 19" hidden="1">
            <a:extLst>
              <a:ext uri="{FF2B5EF4-FFF2-40B4-BE49-F238E27FC236}">
                <a16:creationId xmlns:a16="http://schemas.microsoft.com/office/drawing/2014/main" xmlns="" id="{9E34DBB3-C18C-400B-B945-A6603F6EC48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06" name="Straight Connector 205" hidden="1">
            <a:extLst>
              <a:ext uri="{FF2B5EF4-FFF2-40B4-BE49-F238E27FC236}">
                <a16:creationId xmlns:a16="http://schemas.microsoft.com/office/drawing/2014/main" xmlns="" id="{CACB65E0-38F6-4F3C-B6CD-5A44E117775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7" name="Straight Connector 206" hidden="1">
            <a:extLst>
              <a:ext uri="{FF2B5EF4-FFF2-40B4-BE49-F238E27FC236}">
                <a16:creationId xmlns:a16="http://schemas.microsoft.com/office/drawing/2014/main" xmlns="" id="{C7843414-31B6-4EA1-913B-2BD1938AFE5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8" name="Rectangle 207" hidden="1">
            <a:extLst>
              <a:ext uri="{FF2B5EF4-FFF2-40B4-BE49-F238E27FC236}">
                <a16:creationId xmlns:a16="http://schemas.microsoft.com/office/drawing/2014/main" xmlns="" id="{4018D0D1-6984-471E-AB9A-10D29472FD8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209" name="Plus Sign 153" hidden="1">
            <a:extLst>
              <a:ext uri="{FF2B5EF4-FFF2-40B4-BE49-F238E27FC236}">
                <a16:creationId xmlns:a16="http://schemas.microsoft.com/office/drawing/2014/main" xmlns="" id="{1954C10C-3ED5-4BE7-B26A-6DF378D3898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210" name="Minus Sign 154" hidden="1">
            <a:extLst>
              <a:ext uri="{FF2B5EF4-FFF2-40B4-BE49-F238E27FC236}">
                <a16:creationId xmlns:a16="http://schemas.microsoft.com/office/drawing/2014/main" xmlns="" id="{0B4AB3A9-9305-417A-B315-59D37500C9C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24</xdr:row>
      <xdr:rowOff>0</xdr:rowOff>
    </xdr:from>
    <xdr:ext cx="583515" cy="676489"/>
    <xdr:grpSp>
      <xdr:nvGrpSpPr>
        <xdr:cNvPr id="211" name="AddRemoveBTN_EducWorkQ10_1" hidden="1">
          <a:extLst>
            <a:ext uri="{FF2B5EF4-FFF2-40B4-BE49-F238E27FC236}">
              <a16:creationId xmlns:a16="http://schemas.microsoft.com/office/drawing/2014/main" xmlns="" id="{B50C6C0C-BAE9-4ADC-9FD9-FF95F8C27F8E}"/>
            </a:ext>
          </a:extLst>
        </xdr:cNvPr>
        <xdr:cNvGrpSpPr/>
      </xdr:nvGrpSpPr>
      <xdr:grpSpPr>
        <a:xfrm>
          <a:off x="243840" y="3876675"/>
          <a:ext cx="583515" cy="676489"/>
          <a:chOff x="3783440" y="44020817"/>
          <a:chExt cx="583515" cy="690735"/>
        </a:xfrm>
      </xdr:grpSpPr>
      <xdr:sp macro="" textlink="">
        <xdr:nvSpPr>
          <xdr:cNvPr id="212" name="Rounded Rectangle 19" hidden="1">
            <a:extLst>
              <a:ext uri="{FF2B5EF4-FFF2-40B4-BE49-F238E27FC236}">
                <a16:creationId xmlns:a16="http://schemas.microsoft.com/office/drawing/2014/main" xmlns="" id="{8C1CF5D1-A9CF-4851-BFDF-46E2ED54A86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13" name="Straight Connector 212" hidden="1">
            <a:extLst>
              <a:ext uri="{FF2B5EF4-FFF2-40B4-BE49-F238E27FC236}">
                <a16:creationId xmlns:a16="http://schemas.microsoft.com/office/drawing/2014/main" xmlns="" id="{7C898509-25B0-4094-BB37-C03A358E41D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4" name="Straight Connector 213" hidden="1">
            <a:extLst>
              <a:ext uri="{FF2B5EF4-FFF2-40B4-BE49-F238E27FC236}">
                <a16:creationId xmlns:a16="http://schemas.microsoft.com/office/drawing/2014/main" xmlns="" id="{E0270D27-6CAD-48AE-A5F8-7890F7C4C9F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5" name="Rectangle 214" hidden="1">
            <a:extLst>
              <a:ext uri="{FF2B5EF4-FFF2-40B4-BE49-F238E27FC236}">
                <a16:creationId xmlns:a16="http://schemas.microsoft.com/office/drawing/2014/main" xmlns="" id="{E8255ECF-FAF5-4F43-824A-9A9CD7FE966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216" name="Plus Sign 153" hidden="1">
            <a:extLst>
              <a:ext uri="{FF2B5EF4-FFF2-40B4-BE49-F238E27FC236}">
                <a16:creationId xmlns:a16="http://schemas.microsoft.com/office/drawing/2014/main" xmlns="" id="{C0367C75-DC10-4ABA-9836-1AD72F74EFC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217" name="Minus Sign 154" hidden="1">
            <a:extLst>
              <a:ext uri="{FF2B5EF4-FFF2-40B4-BE49-F238E27FC236}">
                <a16:creationId xmlns:a16="http://schemas.microsoft.com/office/drawing/2014/main" xmlns="" id="{82F8728C-A788-470E-A735-4E8039C7B8FE}"/>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24</xdr:row>
      <xdr:rowOff>0</xdr:rowOff>
    </xdr:from>
    <xdr:ext cx="583515" cy="676489"/>
    <xdr:grpSp>
      <xdr:nvGrpSpPr>
        <xdr:cNvPr id="218" name="AddRemoveBTN_EducWorkQ11_1" hidden="1">
          <a:extLst>
            <a:ext uri="{FF2B5EF4-FFF2-40B4-BE49-F238E27FC236}">
              <a16:creationId xmlns:a16="http://schemas.microsoft.com/office/drawing/2014/main" xmlns="" id="{B9CDCE99-9325-43C3-998B-9C45C315E1DC}"/>
            </a:ext>
          </a:extLst>
        </xdr:cNvPr>
        <xdr:cNvGrpSpPr/>
      </xdr:nvGrpSpPr>
      <xdr:grpSpPr>
        <a:xfrm>
          <a:off x="243840" y="3876675"/>
          <a:ext cx="583515" cy="676489"/>
          <a:chOff x="3783440" y="44020817"/>
          <a:chExt cx="583515" cy="690735"/>
        </a:xfrm>
      </xdr:grpSpPr>
      <xdr:sp macro="" textlink="">
        <xdr:nvSpPr>
          <xdr:cNvPr id="219" name="Rounded Rectangle 19" hidden="1">
            <a:extLst>
              <a:ext uri="{FF2B5EF4-FFF2-40B4-BE49-F238E27FC236}">
                <a16:creationId xmlns:a16="http://schemas.microsoft.com/office/drawing/2014/main" xmlns="" id="{9BFE1F15-8E16-45C8-8361-301C9CB61CE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0" name="Straight Connector 219" hidden="1">
            <a:extLst>
              <a:ext uri="{FF2B5EF4-FFF2-40B4-BE49-F238E27FC236}">
                <a16:creationId xmlns:a16="http://schemas.microsoft.com/office/drawing/2014/main" xmlns="" id="{86E035E8-9E7E-4122-A16A-DCD7DD116F0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1" name="Straight Connector 220" hidden="1">
            <a:extLst>
              <a:ext uri="{FF2B5EF4-FFF2-40B4-BE49-F238E27FC236}">
                <a16:creationId xmlns:a16="http://schemas.microsoft.com/office/drawing/2014/main" xmlns="" id="{28EDA3E4-394F-48BF-B09A-8321E79DCFB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2" name="Rectangle 221" hidden="1">
            <a:extLst>
              <a:ext uri="{FF2B5EF4-FFF2-40B4-BE49-F238E27FC236}">
                <a16:creationId xmlns:a16="http://schemas.microsoft.com/office/drawing/2014/main" xmlns="" id="{749D3CA0-517C-42FB-B24D-29708A30516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223" name="Plus Sign 153" hidden="1">
            <a:extLst>
              <a:ext uri="{FF2B5EF4-FFF2-40B4-BE49-F238E27FC236}">
                <a16:creationId xmlns:a16="http://schemas.microsoft.com/office/drawing/2014/main" xmlns="" id="{DECAFA0F-A12A-47F0-B47C-7C9B420C2708}"/>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224" name="Minus Sign 154" hidden="1">
            <a:extLst>
              <a:ext uri="{FF2B5EF4-FFF2-40B4-BE49-F238E27FC236}">
                <a16:creationId xmlns:a16="http://schemas.microsoft.com/office/drawing/2014/main" xmlns="" id="{AE54CF8D-C6BC-4109-A87B-494E2EE6B64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247650</xdr:colOff>
      <xdr:row>23</xdr:row>
      <xdr:rowOff>209550</xdr:rowOff>
    </xdr:from>
    <xdr:to>
      <xdr:col>0</xdr:col>
      <xdr:colOff>831165</xdr:colOff>
      <xdr:row>29</xdr:row>
      <xdr:rowOff>530439</xdr:rowOff>
    </xdr:to>
    <xdr:grpSp>
      <xdr:nvGrpSpPr>
        <xdr:cNvPr id="225" name="AddRemoveBTN_ChargesQ1_2" hidden="1">
          <a:extLst>
            <a:ext uri="{FF2B5EF4-FFF2-40B4-BE49-F238E27FC236}">
              <a16:creationId xmlns:a16="http://schemas.microsoft.com/office/drawing/2014/main" xmlns="" id="{682E65CA-AE5D-41E4-8215-6963097758BA}"/>
            </a:ext>
          </a:extLst>
        </xdr:cNvPr>
        <xdr:cNvGrpSpPr/>
      </xdr:nvGrpSpPr>
      <xdr:grpSpPr>
        <a:xfrm>
          <a:off x="243840" y="3876675"/>
          <a:ext cx="585420" cy="644739"/>
          <a:chOff x="3783440" y="44020817"/>
          <a:chExt cx="583515" cy="690735"/>
        </a:xfrm>
      </xdr:grpSpPr>
      <xdr:sp macro="" textlink="">
        <xdr:nvSpPr>
          <xdr:cNvPr id="226" name="Rounded Rectangle 19" hidden="1">
            <a:extLst>
              <a:ext uri="{FF2B5EF4-FFF2-40B4-BE49-F238E27FC236}">
                <a16:creationId xmlns:a16="http://schemas.microsoft.com/office/drawing/2014/main" xmlns="" id="{7A425900-78E4-4A42-9CE1-A12BC0DB377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7" name="Straight Connector 226" hidden="1">
            <a:extLst>
              <a:ext uri="{FF2B5EF4-FFF2-40B4-BE49-F238E27FC236}">
                <a16:creationId xmlns:a16="http://schemas.microsoft.com/office/drawing/2014/main" xmlns="" id="{05F05800-41E5-4479-8974-7BFBD2BA8EE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8" name="Straight Connector 227" hidden="1">
            <a:extLst>
              <a:ext uri="{FF2B5EF4-FFF2-40B4-BE49-F238E27FC236}">
                <a16:creationId xmlns:a16="http://schemas.microsoft.com/office/drawing/2014/main" xmlns="" id="{B4A9D940-23F8-4DFC-8AEC-9D5E1FB58FC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9" name="Rectangle 228" hidden="1">
            <a:extLst>
              <a:ext uri="{FF2B5EF4-FFF2-40B4-BE49-F238E27FC236}">
                <a16:creationId xmlns:a16="http://schemas.microsoft.com/office/drawing/2014/main" xmlns="" id="{C24780CC-ED97-4B2B-8204-E1102786945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1_2_Add" textlink="">
        <xdr:nvSpPr>
          <xdr:cNvPr id="230" name="Plus Sign 153" hidden="1">
            <a:extLst>
              <a:ext uri="{FF2B5EF4-FFF2-40B4-BE49-F238E27FC236}">
                <a16:creationId xmlns:a16="http://schemas.microsoft.com/office/drawing/2014/main" xmlns="" id="{12812459-A54D-496D-B685-3F85E5177B8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1_2_Remove" textlink="">
        <xdr:nvSpPr>
          <xdr:cNvPr id="231" name="Minus Sign 154" hidden="1">
            <a:extLst>
              <a:ext uri="{FF2B5EF4-FFF2-40B4-BE49-F238E27FC236}">
                <a16:creationId xmlns:a16="http://schemas.microsoft.com/office/drawing/2014/main" xmlns="" id="{F6428148-7560-4933-B3C0-240CAA3CC5C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251460</xdr:colOff>
      <xdr:row>27</xdr:row>
      <xdr:rowOff>0</xdr:rowOff>
    </xdr:from>
    <xdr:ext cx="583515" cy="676489"/>
    <xdr:grpSp>
      <xdr:nvGrpSpPr>
        <xdr:cNvPr id="232" name="AddRemoveBTN_EducWorkQ4_1" hidden="1">
          <a:extLst>
            <a:ext uri="{FF2B5EF4-FFF2-40B4-BE49-F238E27FC236}">
              <a16:creationId xmlns:a16="http://schemas.microsoft.com/office/drawing/2014/main" xmlns="" id="{74A3052B-56A8-4A3D-9C2B-51123E137A14}"/>
            </a:ext>
          </a:extLst>
        </xdr:cNvPr>
        <xdr:cNvGrpSpPr/>
      </xdr:nvGrpSpPr>
      <xdr:grpSpPr>
        <a:xfrm>
          <a:off x="247650" y="3876675"/>
          <a:ext cx="583515" cy="676489"/>
          <a:chOff x="3783440" y="44020817"/>
          <a:chExt cx="583515" cy="690735"/>
        </a:xfrm>
      </xdr:grpSpPr>
      <xdr:sp macro="" textlink="">
        <xdr:nvSpPr>
          <xdr:cNvPr id="233" name="Rounded Rectangle 19" hidden="1">
            <a:extLst>
              <a:ext uri="{FF2B5EF4-FFF2-40B4-BE49-F238E27FC236}">
                <a16:creationId xmlns:a16="http://schemas.microsoft.com/office/drawing/2014/main" xmlns="" id="{5D86A195-1E12-4390-81A1-400F4E4F011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34" name="Straight Connector 233" hidden="1">
            <a:extLst>
              <a:ext uri="{FF2B5EF4-FFF2-40B4-BE49-F238E27FC236}">
                <a16:creationId xmlns:a16="http://schemas.microsoft.com/office/drawing/2014/main" xmlns="" id="{570E4DC7-D192-4831-92E4-6B77AF32336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5" name="Straight Connector 234" hidden="1">
            <a:extLst>
              <a:ext uri="{FF2B5EF4-FFF2-40B4-BE49-F238E27FC236}">
                <a16:creationId xmlns:a16="http://schemas.microsoft.com/office/drawing/2014/main" xmlns="" id="{4E84E987-6BFE-444D-A275-946610B84F7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6" name="Rectangle 235" hidden="1">
            <a:extLst>
              <a:ext uri="{FF2B5EF4-FFF2-40B4-BE49-F238E27FC236}">
                <a16:creationId xmlns:a16="http://schemas.microsoft.com/office/drawing/2014/main" xmlns="" id="{E523A715-DB83-4D26-B038-304630E30AA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237" name="Plus Sign 153" hidden="1">
            <a:extLst>
              <a:ext uri="{FF2B5EF4-FFF2-40B4-BE49-F238E27FC236}">
                <a16:creationId xmlns:a16="http://schemas.microsoft.com/office/drawing/2014/main" xmlns="" id="{84DF8341-4E58-4A7D-8D07-9A678FA9B90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238" name="Minus Sign 154" hidden="1">
            <a:extLst>
              <a:ext uri="{FF2B5EF4-FFF2-40B4-BE49-F238E27FC236}">
                <a16:creationId xmlns:a16="http://schemas.microsoft.com/office/drawing/2014/main" xmlns="" id="{012B6F5D-9071-4C33-A069-28616749EB9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27</xdr:row>
      <xdr:rowOff>0</xdr:rowOff>
    </xdr:from>
    <xdr:ext cx="583515" cy="676489"/>
    <xdr:grpSp>
      <xdr:nvGrpSpPr>
        <xdr:cNvPr id="239" name="AddRemoveBTN_EducWorkQ5_1" hidden="1">
          <a:extLst>
            <a:ext uri="{FF2B5EF4-FFF2-40B4-BE49-F238E27FC236}">
              <a16:creationId xmlns:a16="http://schemas.microsoft.com/office/drawing/2014/main" xmlns="" id="{B6B5FB7D-858D-464E-A073-DF0296F1E0EF}"/>
            </a:ext>
          </a:extLst>
        </xdr:cNvPr>
        <xdr:cNvGrpSpPr/>
      </xdr:nvGrpSpPr>
      <xdr:grpSpPr>
        <a:xfrm>
          <a:off x="247650" y="3876675"/>
          <a:ext cx="583515" cy="676489"/>
          <a:chOff x="3783440" y="44020817"/>
          <a:chExt cx="583515" cy="690735"/>
        </a:xfrm>
      </xdr:grpSpPr>
      <xdr:sp macro="" textlink="">
        <xdr:nvSpPr>
          <xdr:cNvPr id="240" name="Rounded Rectangle 19" hidden="1">
            <a:extLst>
              <a:ext uri="{FF2B5EF4-FFF2-40B4-BE49-F238E27FC236}">
                <a16:creationId xmlns:a16="http://schemas.microsoft.com/office/drawing/2014/main" xmlns="" id="{87FE5C28-C3CC-4A97-88C1-3748A507180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1" name="Straight Connector 240" hidden="1">
            <a:extLst>
              <a:ext uri="{FF2B5EF4-FFF2-40B4-BE49-F238E27FC236}">
                <a16:creationId xmlns:a16="http://schemas.microsoft.com/office/drawing/2014/main" xmlns="" id="{496F822D-07AA-427B-995B-7CF456689CE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2" name="Straight Connector 241" hidden="1">
            <a:extLst>
              <a:ext uri="{FF2B5EF4-FFF2-40B4-BE49-F238E27FC236}">
                <a16:creationId xmlns:a16="http://schemas.microsoft.com/office/drawing/2014/main" xmlns="" id="{2061EA1B-A35C-4B22-8135-5FFA97F3D02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43" name="Rectangle 242" hidden="1">
            <a:extLst>
              <a:ext uri="{FF2B5EF4-FFF2-40B4-BE49-F238E27FC236}">
                <a16:creationId xmlns:a16="http://schemas.microsoft.com/office/drawing/2014/main" xmlns="" id="{981A947B-6DF7-457D-B7A5-479BB49E91E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244" name="Plus Sign 153" hidden="1">
            <a:extLst>
              <a:ext uri="{FF2B5EF4-FFF2-40B4-BE49-F238E27FC236}">
                <a16:creationId xmlns:a16="http://schemas.microsoft.com/office/drawing/2014/main" xmlns="" id="{9206C34C-31DB-4118-9475-207411BE005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245" name="Minus Sign 154" hidden="1">
            <a:extLst>
              <a:ext uri="{FF2B5EF4-FFF2-40B4-BE49-F238E27FC236}">
                <a16:creationId xmlns:a16="http://schemas.microsoft.com/office/drawing/2014/main" xmlns="" id="{800D5C20-F0E0-4541-A3A4-A7E59987F43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27</xdr:row>
      <xdr:rowOff>0</xdr:rowOff>
    </xdr:from>
    <xdr:ext cx="583515" cy="676489"/>
    <xdr:grpSp>
      <xdr:nvGrpSpPr>
        <xdr:cNvPr id="246" name="AddRemoveBTN_EducWorkQ6_1" hidden="1">
          <a:extLst>
            <a:ext uri="{FF2B5EF4-FFF2-40B4-BE49-F238E27FC236}">
              <a16:creationId xmlns:a16="http://schemas.microsoft.com/office/drawing/2014/main" xmlns="" id="{ECE0A8F9-F915-4CCF-86D6-2634BC4F558C}"/>
            </a:ext>
          </a:extLst>
        </xdr:cNvPr>
        <xdr:cNvGrpSpPr/>
      </xdr:nvGrpSpPr>
      <xdr:grpSpPr>
        <a:xfrm>
          <a:off x="243840" y="3876675"/>
          <a:ext cx="583515" cy="676489"/>
          <a:chOff x="3783440" y="44020817"/>
          <a:chExt cx="583515" cy="690735"/>
        </a:xfrm>
      </xdr:grpSpPr>
      <xdr:sp macro="" textlink="">
        <xdr:nvSpPr>
          <xdr:cNvPr id="247" name="Rounded Rectangle 19" hidden="1">
            <a:extLst>
              <a:ext uri="{FF2B5EF4-FFF2-40B4-BE49-F238E27FC236}">
                <a16:creationId xmlns:a16="http://schemas.microsoft.com/office/drawing/2014/main" xmlns="" id="{C49649EC-9BE6-4B8F-A97A-0C4E687D2D3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8" name="Straight Connector 247" hidden="1">
            <a:extLst>
              <a:ext uri="{FF2B5EF4-FFF2-40B4-BE49-F238E27FC236}">
                <a16:creationId xmlns:a16="http://schemas.microsoft.com/office/drawing/2014/main" xmlns="" id="{677772B3-AABB-4F12-9FC9-BAEEE8C6D96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9" name="Straight Connector 248" hidden="1">
            <a:extLst>
              <a:ext uri="{FF2B5EF4-FFF2-40B4-BE49-F238E27FC236}">
                <a16:creationId xmlns:a16="http://schemas.microsoft.com/office/drawing/2014/main" xmlns="" id="{769C1619-DE9C-4EB2-B020-F2207DA4319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0" name="Rectangle 249" hidden="1">
            <a:extLst>
              <a:ext uri="{FF2B5EF4-FFF2-40B4-BE49-F238E27FC236}">
                <a16:creationId xmlns:a16="http://schemas.microsoft.com/office/drawing/2014/main" xmlns="" id="{7ACD8076-A6F2-488F-9F5C-85EBEA6967C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251" name="Plus Sign 153" hidden="1">
            <a:extLst>
              <a:ext uri="{FF2B5EF4-FFF2-40B4-BE49-F238E27FC236}">
                <a16:creationId xmlns:a16="http://schemas.microsoft.com/office/drawing/2014/main" xmlns="" id="{76E3A02D-84BF-49D9-828D-93757FED75F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252" name="Minus Sign 154" hidden="1">
            <a:extLst>
              <a:ext uri="{FF2B5EF4-FFF2-40B4-BE49-F238E27FC236}">
                <a16:creationId xmlns:a16="http://schemas.microsoft.com/office/drawing/2014/main" xmlns="" id="{82FF6DD6-87C4-4A0A-A045-3810B94F71F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27</xdr:row>
      <xdr:rowOff>0</xdr:rowOff>
    </xdr:from>
    <xdr:ext cx="583515" cy="676489"/>
    <xdr:grpSp>
      <xdr:nvGrpSpPr>
        <xdr:cNvPr id="253" name="AddRemoveBTN_EducWorkQ7_1" hidden="1">
          <a:extLst>
            <a:ext uri="{FF2B5EF4-FFF2-40B4-BE49-F238E27FC236}">
              <a16:creationId xmlns:a16="http://schemas.microsoft.com/office/drawing/2014/main" xmlns="" id="{3E8AF009-17AB-4FE7-AFAB-5E0B1329E0EF}"/>
            </a:ext>
          </a:extLst>
        </xdr:cNvPr>
        <xdr:cNvGrpSpPr/>
      </xdr:nvGrpSpPr>
      <xdr:grpSpPr>
        <a:xfrm>
          <a:off x="243840" y="3876675"/>
          <a:ext cx="583515" cy="676489"/>
          <a:chOff x="3783440" y="44020817"/>
          <a:chExt cx="583515" cy="690735"/>
        </a:xfrm>
      </xdr:grpSpPr>
      <xdr:sp macro="" textlink="">
        <xdr:nvSpPr>
          <xdr:cNvPr id="254" name="Rounded Rectangle 19" hidden="1">
            <a:extLst>
              <a:ext uri="{FF2B5EF4-FFF2-40B4-BE49-F238E27FC236}">
                <a16:creationId xmlns:a16="http://schemas.microsoft.com/office/drawing/2014/main" xmlns="" id="{1958CF50-1C60-4BD8-BF05-7707FEE95DA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5" name="Straight Connector 254" hidden="1">
            <a:extLst>
              <a:ext uri="{FF2B5EF4-FFF2-40B4-BE49-F238E27FC236}">
                <a16:creationId xmlns:a16="http://schemas.microsoft.com/office/drawing/2014/main" xmlns="" id="{33F1EF8F-90D6-4513-93B6-B533D55D19B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6" name="Straight Connector 255" hidden="1">
            <a:extLst>
              <a:ext uri="{FF2B5EF4-FFF2-40B4-BE49-F238E27FC236}">
                <a16:creationId xmlns:a16="http://schemas.microsoft.com/office/drawing/2014/main" xmlns="" id="{90B35637-FB12-43CD-87FC-DBD24F07F4B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7" name="Rectangle 256" hidden="1">
            <a:extLst>
              <a:ext uri="{FF2B5EF4-FFF2-40B4-BE49-F238E27FC236}">
                <a16:creationId xmlns:a16="http://schemas.microsoft.com/office/drawing/2014/main" xmlns="" id="{6BA088B3-9BD3-403B-9165-87BAD8A9B14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258" name="Plus Sign 153" hidden="1">
            <a:extLst>
              <a:ext uri="{FF2B5EF4-FFF2-40B4-BE49-F238E27FC236}">
                <a16:creationId xmlns:a16="http://schemas.microsoft.com/office/drawing/2014/main" xmlns="" id="{9B6039F5-D2B6-467F-83BB-497506E13B9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259" name="Minus Sign 154" hidden="1">
            <a:extLst>
              <a:ext uri="{FF2B5EF4-FFF2-40B4-BE49-F238E27FC236}">
                <a16:creationId xmlns:a16="http://schemas.microsoft.com/office/drawing/2014/main" xmlns="" id="{1D8D335D-1CCB-4126-8DD4-578BE0D805C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27</xdr:row>
      <xdr:rowOff>0</xdr:rowOff>
    </xdr:from>
    <xdr:ext cx="583515" cy="676489"/>
    <xdr:grpSp>
      <xdr:nvGrpSpPr>
        <xdr:cNvPr id="260" name="AddRemoveBTN_EducWorkQ10_1" hidden="1">
          <a:extLst>
            <a:ext uri="{FF2B5EF4-FFF2-40B4-BE49-F238E27FC236}">
              <a16:creationId xmlns:a16="http://schemas.microsoft.com/office/drawing/2014/main" xmlns="" id="{05A63B1F-8F13-4281-8D73-94D5BA52FD2A}"/>
            </a:ext>
          </a:extLst>
        </xdr:cNvPr>
        <xdr:cNvGrpSpPr/>
      </xdr:nvGrpSpPr>
      <xdr:grpSpPr>
        <a:xfrm>
          <a:off x="243840" y="3876675"/>
          <a:ext cx="583515" cy="676489"/>
          <a:chOff x="3783440" y="44020817"/>
          <a:chExt cx="583515" cy="690735"/>
        </a:xfrm>
      </xdr:grpSpPr>
      <xdr:sp macro="" textlink="">
        <xdr:nvSpPr>
          <xdr:cNvPr id="261" name="Rounded Rectangle 19" hidden="1">
            <a:extLst>
              <a:ext uri="{FF2B5EF4-FFF2-40B4-BE49-F238E27FC236}">
                <a16:creationId xmlns:a16="http://schemas.microsoft.com/office/drawing/2014/main" xmlns="" id="{FFDE1D81-0612-4CD6-ACEC-1AF14217B69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2" name="Straight Connector 261" hidden="1">
            <a:extLst>
              <a:ext uri="{FF2B5EF4-FFF2-40B4-BE49-F238E27FC236}">
                <a16:creationId xmlns:a16="http://schemas.microsoft.com/office/drawing/2014/main" xmlns="" id="{489A889F-0587-4DF3-876C-517197DCC17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3" name="Straight Connector 262" hidden="1">
            <a:extLst>
              <a:ext uri="{FF2B5EF4-FFF2-40B4-BE49-F238E27FC236}">
                <a16:creationId xmlns:a16="http://schemas.microsoft.com/office/drawing/2014/main" xmlns="" id="{90DAB948-F9FD-4A4E-83D0-686C0D21D55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64" name="Rectangle 263" hidden="1">
            <a:extLst>
              <a:ext uri="{FF2B5EF4-FFF2-40B4-BE49-F238E27FC236}">
                <a16:creationId xmlns:a16="http://schemas.microsoft.com/office/drawing/2014/main" xmlns="" id="{0911FC21-8C09-4DF6-AC1A-D9DA5E24541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265" name="Plus Sign 153" hidden="1">
            <a:extLst>
              <a:ext uri="{FF2B5EF4-FFF2-40B4-BE49-F238E27FC236}">
                <a16:creationId xmlns:a16="http://schemas.microsoft.com/office/drawing/2014/main" xmlns="" id="{C8E00EA3-F9ED-4137-A10A-1AB674EF773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266" name="Minus Sign 154" hidden="1">
            <a:extLst>
              <a:ext uri="{FF2B5EF4-FFF2-40B4-BE49-F238E27FC236}">
                <a16:creationId xmlns:a16="http://schemas.microsoft.com/office/drawing/2014/main" xmlns="" id="{C9692496-9719-4A69-8542-BE705A22449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27</xdr:row>
      <xdr:rowOff>0</xdr:rowOff>
    </xdr:from>
    <xdr:ext cx="583515" cy="676489"/>
    <xdr:grpSp>
      <xdr:nvGrpSpPr>
        <xdr:cNvPr id="267" name="AddRemoveBTN_EducWorkQ11_1" hidden="1">
          <a:extLst>
            <a:ext uri="{FF2B5EF4-FFF2-40B4-BE49-F238E27FC236}">
              <a16:creationId xmlns:a16="http://schemas.microsoft.com/office/drawing/2014/main" xmlns="" id="{A249A59A-8DFB-476D-8A19-4701969A6904}"/>
            </a:ext>
          </a:extLst>
        </xdr:cNvPr>
        <xdr:cNvGrpSpPr/>
      </xdr:nvGrpSpPr>
      <xdr:grpSpPr>
        <a:xfrm>
          <a:off x="243840" y="3876675"/>
          <a:ext cx="583515" cy="676489"/>
          <a:chOff x="3783440" y="44020817"/>
          <a:chExt cx="583515" cy="690735"/>
        </a:xfrm>
      </xdr:grpSpPr>
      <xdr:sp macro="" textlink="">
        <xdr:nvSpPr>
          <xdr:cNvPr id="268" name="Rounded Rectangle 19" hidden="1">
            <a:extLst>
              <a:ext uri="{FF2B5EF4-FFF2-40B4-BE49-F238E27FC236}">
                <a16:creationId xmlns:a16="http://schemas.microsoft.com/office/drawing/2014/main" xmlns="" id="{3F84BB84-3F30-4C1D-B592-76DD5537835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9" name="Straight Connector 268" hidden="1">
            <a:extLst>
              <a:ext uri="{FF2B5EF4-FFF2-40B4-BE49-F238E27FC236}">
                <a16:creationId xmlns:a16="http://schemas.microsoft.com/office/drawing/2014/main" xmlns="" id="{7F2ACF60-F127-44F0-A781-440D7ED7BBF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0" name="Straight Connector 269" hidden="1">
            <a:extLst>
              <a:ext uri="{FF2B5EF4-FFF2-40B4-BE49-F238E27FC236}">
                <a16:creationId xmlns:a16="http://schemas.microsoft.com/office/drawing/2014/main" xmlns="" id="{9D54F731-7D24-46A3-BAAA-9CBB3EBF366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1" name="Rectangle 270" hidden="1">
            <a:extLst>
              <a:ext uri="{FF2B5EF4-FFF2-40B4-BE49-F238E27FC236}">
                <a16:creationId xmlns:a16="http://schemas.microsoft.com/office/drawing/2014/main" xmlns="" id="{B2C6BEDE-9A3F-429D-BF65-241E2016A5E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272" name="Plus Sign 153" hidden="1">
            <a:extLst>
              <a:ext uri="{FF2B5EF4-FFF2-40B4-BE49-F238E27FC236}">
                <a16:creationId xmlns:a16="http://schemas.microsoft.com/office/drawing/2014/main" xmlns="" id="{350FE94F-8504-49EA-ABD7-382FB4F53B9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273" name="Minus Sign 154" hidden="1">
            <a:extLst>
              <a:ext uri="{FF2B5EF4-FFF2-40B4-BE49-F238E27FC236}">
                <a16:creationId xmlns:a16="http://schemas.microsoft.com/office/drawing/2014/main" xmlns="" id="{EF67D911-2A23-467E-8316-8348A9D75FA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247650</xdr:colOff>
      <xdr:row>31</xdr:row>
      <xdr:rowOff>28575</xdr:rowOff>
    </xdr:from>
    <xdr:to>
      <xdr:col>0</xdr:col>
      <xdr:colOff>831165</xdr:colOff>
      <xdr:row>52</xdr:row>
      <xdr:rowOff>0</xdr:rowOff>
    </xdr:to>
    <xdr:grpSp>
      <xdr:nvGrpSpPr>
        <xdr:cNvPr id="274" name="AddRemoveBTN_ChargesQ2_1" hidden="1">
          <a:extLst>
            <a:ext uri="{FF2B5EF4-FFF2-40B4-BE49-F238E27FC236}">
              <a16:creationId xmlns:a16="http://schemas.microsoft.com/office/drawing/2014/main" xmlns="" id="{7243D90E-F748-4C62-B6FC-6E4E02600B1F}"/>
            </a:ext>
          </a:extLst>
        </xdr:cNvPr>
        <xdr:cNvGrpSpPr/>
      </xdr:nvGrpSpPr>
      <xdr:grpSpPr>
        <a:xfrm>
          <a:off x="243840" y="4619625"/>
          <a:ext cx="585420" cy="685800"/>
          <a:chOff x="3783440" y="44020817"/>
          <a:chExt cx="583515" cy="690735"/>
        </a:xfrm>
      </xdr:grpSpPr>
      <xdr:sp macro="" textlink="">
        <xdr:nvSpPr>
          <xdr:cNvPr id="275" name="Rounded Rectangle 19" hidden="1">
            <a:extLst>
              <a:ext uri="{FF2B5EF4-FFF2-40B4-BE49-F238E27FC236}">
                <a16:creationId xmlns:a16="http://schemas.microsoft.com/office/drawing/2014/main" xmlns="" id="{FEF94F78-732C-4ADD-AE42-A3EBABA934F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76" name="Straight Connector 275" hidden="1">
            <a:extLst>
              <a:ext uri="{FF2B5EF4-FFF2-40B4-BE49-F238E27FC236}">
                <a16:creationId xmlns:a16="http://schemas.microsoft.com/office/drawing/2014/main" xmlns="" id="{5F00A47C-6CAF-4C8B-B0C3-984936F721D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7" name="Straight Connector 276" hidden="1">
            <a:extLst>
              <a:ext uri="{FF2B5EF4-FFF2-40B4-BE49-F238E27FC236}">
                <a16:creationId xmlns:a16="http://schemas.microsoft.com/office/drawing/2014/main" xmlns="" id="{FBF05DFF-7371-4BAA-AB5B-B5FCE31349A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8" name="Rectangle 277" hidden="1">
            <a:extLst>
              <a:ext uri="{FF2B5EF4-FFF2-40B4-BE49-F238E27FC236}">
                <a16:creationId xmlns:a16="http://schemas.microsoft.com/office/drawing/2014/main" xmlns="" id="{CD968F0D-5371-4957-A00A-BFB3268BFA0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2_1_Add" textlink="">
        <xdr:nvSpPr>
          <xdr:cNvPr id="279" name="Plus Sign 153" hidden="1">
            <a:extLst>
              <a:ext uri="{FF2B5EF4-FFF2-40B4-BE49-F238E27FC236}">
                <a16:creationId xmlns:a16="http://schemas.microsoft.com/office/drawing/2014/main" xmlns="" id="{0FD813F3-8C75-4539-9262-84B9100456C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2_1_Remove" textlink="">
        <xdr:nvSpPr>
          <xdr:cNvPr id="280" name="Minus Sign 154" hidden="1">
            <a:extLst>
              <a:ext uri="{FF2B5EF4-FFF2-40B4-BE49-F238E27FC236}">
                <a16:creationId xmlns:a16="http://schemas.microsoft.com/office/drawing/2014/main" xmlns="" id="{9D41C647-F935-4699-B916-61A633780E7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38</xdr:row>
      <xdr:rowOff>38100</xdr:rowOff>
    </xdr:from>
    <xdr:to>
      <xdr:col>0</xdr:col>
      <xdr:colOff>831165</xdr:colOff>
      <xdr:row>52</xdr:row>
      <xdr:rowOff>0</xdr:rowOff>
    </xdr:to>
    <xdr:grpSp>
      <xdr:nvGrpSpPr>
        <xdr:cNvPr id="281" name="AddRemoveBTN_ChargesQ2_2" hidden="1">
          <a:extLst>
            <a:ext uri="{FF2B5EF4-FFF2-40B4-BE49-F238E27FC236}">
              <a16:creationId xmlns:a16="http://schemas.microsoft.com/office/drawing/2014/main" xmlns="" id="{FF6B4AC0-FE45-4F2F-93D7-8159C7B3A49F}"/>
            </a:ext>
          </a:extLst>
        </xdr:cNvPr>
        <xdr:cNvGrpSpPr/>
      </xdr:nvGrpSpPr>
      <xdr:grpSpPr>
        <a:xfrm>
          <a:off x="243840" y="4619625"/>
          <a:ext cx="585420" cy="685800"/>
          <a:chOff x="3783440" y="44020817"/>
          <a:chExt cx="583515" cy="690735"/>
        </a:xfrm>
      </xdr:grpSpPr>
      <xdr:sp macro="" textlink="">
        <xdr:nvSpPr>
          <xdr:cNvPr id="282" name="Rounded Rectangle 19" hidden="1">
            <a:extLst>
              <a:ext uri="{FF2B5EF4-FFF2-40B4-BE49-F238E27FC236}">
                <a16:creationId xmlns:a16="http://schemas.microsoft.com/office/drawing/2014/main" xmlns="" id="{353E4F75-1864-4731-9B5C-9C70D473914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83" name="Straight Connector 282" hidden="1">
            <a:extLst>
              <a:ext uri="{FF2B5EF4-FFF2-40B4-BE49-F238E27FC236}">
                <a16:creationId xmlns:a16="http://schemas.microsoft.com/office/drawing/2014/main" xmlns="" id="{2D87439C-B057-4598-B4A5-C5F29C27EB8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84" name="Straight Connector 283" hidden="1">
            <a:extLst>
              <a:ext uri="{FF2B5EF4-FFF2-40B4-BE49-F238E27FC236}">
                <a16:creationId xmlns:a16="http://schemas.microsoft.com/office/drawing/2014/main" xmlns="" id="{99BB08C1-3F3B-4D53-9998-3DBFA7F6250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85" name="Rectangle 284" hidden="1">
            <a:extLst>
              <a:ext uri="{FF2B5EF4-FFF2-40B4-BE49-F238E27FC236}">
                <a16:creationId xmlns:a16="http://schemas.microsoft.com/office/drawing/2014/main" xmlns="" id="{85E17D0F-0617-4E42-9B4C-D69BB756A21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2_2_Add" textlink="">
        <xdr:nvSpPr>
          <xdr:cNvPr id="286" name="Plus Sign 153" hidden="1">
            <a:extLst>
              <a:ext uri="{FF2B5EF4-FFF2-40B4-BE49-F238E27FC236}">
                <a16:creationId xmlns:a16="http://schemas.microsoft.com/office/drawing/2014/main" xmlns="" id="{C1CCBE43-547F-4B5D-81CE-622D7EE68E7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2_2_Remove" textlink="">
        <xdr:nvSpPr>
          <xdr:cNvPr id="287" name="Minus Sign 154" hidden="1">
            <a:extLst>
              <a:ext uri="{FF2B5EF4-FFF2-40B4-BE49-F238E27FC236}">
                <a16:creationId xmlns:a16="http://schemas.microsoft.com/office/drawing/2014/main" xmlns="" id="{82C8EF3B-7728-4C63-B7A8-2915AA1B4FA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46</xdr:row>
      <xdr:rowOff>9525</xdr:rowOff>
    </xdr:from>
    <xdr:to>
      <xdr:col>0</xdr:col>
      <xdr:colOff>831165</xdr:colOff>
      <xdr:row>61</xdr:row>
      <xdr:rowOff>0</xdr:rowOff>
    </xdr:to>
    <xdr:grpSp>
      <xdr:nvGrpSpPr>
        <xdr:cNvPr id="288" name="AddRemoveBTN_ChargesQ3_1" hidden="1">
          <a:extLst>
            <a:ext uri="{FF2B5EF4-FFF2-40B4-BE49-F238E27FC236}">
              <a16:creationId xmlns:a16="http://schemas.microsoft.com/office/drawing/2014/main" xmlns="" id="{254E5372-D811-485A-850C-3D5400AA524E}"/>
            </a:ext>
          </a:extLst>
        </xdr:cNvPr>
        <xdr:cNvGrpSpPr/>
      </xdr:nvGrpSpPr>
      <xdr:grpSpPr>
        <a:xfrm>
          <a:off x="243840" y="4962525"/>
          <a:ext cx="585420" cy="685800"/>
          <a:chOff x="3783440" y="44020817"/>
          <a:chExt cx="583515" cy="690735"/>
        </a:xfrm>
      </xdr:grpSpPr>
      <xdr:sp macro="" textlink="">
        <xdr:nvSpPr>
          <xdr:cNvPr id="289" name="Rounded Rectangle 19" hidden="1">
            <a:extLst>
              <a:ext uri="{FF2B5EF4-FFF2-40B4-BE49-F238E27FC236}">
                <a16:creationId xmlns:a16="http://schemas.microsoft.com/office/drawing/2014/main" xmlns="" id="{4D06B9C7-A86B-4B38-B443-C8EF0B3EAD9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90" name="Straight Connector 289" hidden="1">
            <a:extLst>
              <a:ext uri="{FF2B5EF4-FFF2-40B4-BE49-F238E27FC236}">
                <a16:creationId xmlns:a16="http://schemas.microsoft.com/office/drawing/2014/main" xmlns="" id="{00EC442F-DF31-42C1-B0C1-C608D711E38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1" name="Straight Connector 290" hidden="1">
            <a:extLst>
              <a:ext uri="{FF2B5EF4-FFF2-40B4-BE49-F238E27FC236}">
                <a16:creationId xmlns:a16="http://schemas.microsoft.com/office/drawing/2014/main" xmlns="" id="{A4CA9C55-0D68-4521-A7FA-63D15885650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92" name="Rectangle 291" hidden="1">
            <a:extLst>
              <a:ext uri="{FF2B5EF4-FFF2-40B4-BE49-F238E27FC236}">
                <a16:creationId xmlns:a16="http://schemas.microsoft.com/office/drawing/2014/main" xmlns="" id="{C9ACC10B-ECA2-4836-81E4-C7500FE6297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293" name="Plus Sign 153" hidden="1">
            <a:extLst>
              <a:ext uri="{FF2B5EF4-FFF2-40B4-BE49-F238E27FC236}">
                <a16:creationId xmlns:a16="http://schemas.microsoft.com/office/drawing/2014/main" xmlns="" id="{8488D0BA-4475-48F3-84A5-B3079F2FD96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294" name="Minus Sign 154" hidden="1">
            <a:extLst>
              <a:ext uri="{FF2B5EF4-FFF2-40B4-BE49-F238E27FC236}">
                <a16:creationId xmlns:a16="http://schemas.microsoft.com/office/drawing/2014/main" xmlns="" id="{B6A04B59-9281-4729-A933-76DB64088F4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53</xdr:row>
      <xdr:rowOff>0</xdr:rowOff>
    </xdr:from>
    <xdr:to>
      <xdr:col>0</xdr:col>
      <xdr:colOff>831165</xdr:colOff>
      <xdr:row>74</xdr:row>
      <xdr:rowOff>101814</xdr:rowOff>
    </xdr:to>
    <xdr:grpSp>
      <xdr:nvGrpSpPr>
        <xdr:cNvPr id="295" name="AddRemoveBTN_ChargesQ3_3" hidden="1">
          <a:extLst>
            <a:ext uri="{FF2B5EF4-FFF2-40B4-BE49-F238E27FC236}">
              <a16:creationId xmlns:a16="http://schemas.microsoft.com/office/drawing/2014/main" xmlns="" id="{1B784CD5-887D-43D9-BF7E-9FB5345D377E}"/>
            </a:ext>
          </a:extLst>
        </xdr:cNvPr>
        <xdr:cNvGrpSpPr/>
      </xdr:nvGrpSpPr>
      <xdr:grpSpPr>
        <a:xfrm>
          <a:off x="243840" y="5305425"/>
          <a:ext cx="585420" cy="669504"/>
          <a:chOff x="3783440" y="44020817"/>
          <a:chExt cx="583515" cy="690735"/>
        </a:xfrm>
      </xdr:grpSpPr>
      <xdr:sp macro="" textlink="">
        <xdr:nvSpPr>
          <xdr:cNvPr id="296" name="Rounded Rectangle 19" hidden="1">
            <a:extLst>
              <a:ext uri="{FF2B5EF4-FFF2-40B4-BE49-F238E27FC236}">
                <a16:creationId xmlns:a16="http://schemas.microsoft.com/office/drawing/2014/main" xmlns="" id="{44CFAFCA-4C4B-4189-BD1B-1CAF9C1E8DB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97" name="Straight Connector 296" hidden="1">
            <a:extLst>
              <a:ext uri="{FF2B5EF4-FFF2-40B4-BE49-F238E27FC236}">
                <a16:creationId xmlns:a16="http://schemas.microsoft.com/office/drawing/2014/main" xmlns="" id="{B9338BB0-1B3A-4B0A-AF26-A9671349BBA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8" name="Straight Connector 297" hidden="1">
            <a:extLst>
              <a:ext uri="{FF2B5EF4-FFF2-40B4-BE49-F238E27FC236}">
                <a16:creationId xmlns:a16="http://schemas.microsoft.com/office/drawing/2014/main" xmlns="" id="{E841591A-273D-4983-9C42-243BEE60A10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99" name="Rectangle 298" hidden="1">
            <a:extLst>
              <a:ext uri="{FF2B5EF4-FFF2-40B4-BE49-F238E27FC236}">
                <a16:creationId xmlns:a16="http://schemas.microsoft.com/office/drawing/2014/main" xmlns="" id="{2EB14BEC-C646-4340-AFE1-63341720C39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3_Add" textlink="">
        <xdr:nvSpPr>
          <xdr:cNvPr id="300" name="Plus Sign 153" hidden="1">
            <a:extLst>
              <a:ext uri="{FF2B5EF4-FFF2-40B4-BE49-F238E27FC236}">
                <a16:creationId xmlns:a16="http://schemas.microsoft.com/office/drawing/2014/main" xmlns="" id="{0E8EDF86-D0CC-4AF2-8964-B4143FCD701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3_Remove" textlink="">
        <xdr:nvSpPr>
          <xdr:cNvPr id="301" name="Minus Sign 154" hidden="1">
            <a:extLst>
              <a:ext uri="{FF2B5EF4-FFF2-40B4-BE49-F238E27FC236}">
                <a16:creationId xmlns:a16="http://schemas.microsoft.com/office/drawing/2014/main" xmlns="" id="{E24ABC9D-BBE1-455C-A267-44D8A52D8D1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247650</xdr:colOff>
      <xdr:row>62</xdr:row>
      <xdr:rowOff>0</xdr:rowOff>
    </xdr:from>
    <xdr:ext cx="583515" cy="644739"/>
    <xdr:grpSp>
      <xdr:nvGrpSpPr>
        <xdr:cNvPr id="309" name="AddRemoveBTN_ChargesQ4_1" hidden="1">
          <a:extLst>
            <a:ext uri="{FF2B5EF4-FFF2-40B4-BE49-F238E27FC236}">
              <a16:creationId xmlns:a16="http://schemas.microsoft.com/office/drawing/2014/main" xmlns="" id="{1485A6F0-25ED-43A9-89F7-88C23122D0C2}"/>
            </a:ext>
          </a:extLst>
        </xdr:cNvPr>
        <xdr:cNvGrpSpPr/>
      </xdr:nvGrpSpPr>
      <xdr:grpSpPr>
        <a:xfrm>
          <a:off x="243840" y="5648325"/>
          <a:ext cx="583515" cy="644739"/>
          <a:chOff x="3783440" y="44020817"/>
          <a:chExt cx="583515" cy="690735"/>
        </a:xfrm>
      </xdr:grpSpPr>
      <xdr:sp macro="" textlink="">
        <xdr:nvSpPr>
          <xdr:cNvPr id="310" name="Rounded Rectangle 19" hidden="1">
            <a:extLst>
              <a:ext uri="{FF2B5EF4-FFF2-40B4-BE49-F238E27FC236}">
                <a16:creationId xmlns:a16="http://schemas.microsoft.com/office/drawing/2014/main" xmlns="" id="{085642F1-EB97-C78C-12E4-22FAC654C8B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1" name="Straight Connector 310" hidden="1">
            <a:extLst>
              <a:ext uri="{FF2B5EF4-FFF2-40B4-BE49-F238E27FC236}">
                <a16:creationId xmlns:a16="http://schemas.microsoft.com/office/drawing/2014/main" xmlns="" id="{C84B7927-F4DF-E029-76C2-4A646B342E5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12" name="Straight Connector 311" hidden="1">
            <a:extLst>
              <a:ext uri="{FF2B5EF4-FFF2-40B4-BE49-F238E27FC236}">
                <a16:creationId xmlns:a16="http://schemas.microsoft.com/office/drawing/2014/main" xmlns="" id="{DEEEF934-D044-90A2-A3D1-8A9A24A4397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13" name="Rectangle 312" hidden="1">
            <a:extLst>
              <a:ext uri="{FF2B5EF4-FFF2-40B4-BE49-F238E27FC236}">
                <a16:creationId xmlns:a16="http://schemas.microsoft.com/office/drawing/2014/main" xmlns="" id="{1154AA26-6967-A5CD-F792-C0F01AD7B3E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4_1_Add" textlink="">
        <xdr:nvSpPr>
          <xdr:cNvPr id="314" name="Plus Sign 153" hidden="1">
            <a:extLst>
              <a:ext uri="{FF2B5EF4-FFF2-40B4-BE49-F238E27FC236}">
                <a16:creationId xmlns:a16="http://schemas.microsoft.com/office/drawing/2014/main" xmlns="" id="{BEE3757D-8484-C775-372E-1891A39CC3E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4_1_Remove" textlink="">
        <xdr:nvSpPr>
          <xdr:cNvPr id="315" name="Minus Sign 154" hidden="1">
            <a:extLst>
              <a:ext uri="{FF2B5EF4-FFF2-40B4-BE49-F238E27FC236}">
                <a16:creationId xmlns:a16="http://schemas.microsoft.com/office/drawing/2014/main" xmlns="" id="{A2B5007B-56F1-A4A7-463C-C668ED11010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69</xdr:row>
      <xdr:rowOff>76200</xdr:rowOff>
    </xdr:from>
    <xdr:ext cx="583515" cy="677152"/>
    <xdr:grpSp>
      <xdr:nvGrpSpPr>
        <xdr:cNvPr id="316" name="AddRemoveBTN_ChargesQ4_2" hidden="1">
          <a:extLst>
            <a:ext uri="{FF2B5EF4-FFF2-40B4-BE49-F238E27FC236}">
              <a16:creationId xmlns:a16="http://schemas.microsoft.com/office/drawing/2014/main" xmlns="" id="{7379E026-B26C-4A1E-8EDE-3C41583734D9}"/>
            </a:ext>
          </a:extLst>
        </xdr:cNvPr>
        <xdr:cNvGrpSpPr/>
      </xdr:nvGrpSpPr>
      <xdr:grpSpPr>
        <a:xfrm>
          <a:off x="243840" y="5762625"/>
          <a:ext cx="583515" cy="677152"/>
          <a:chOff x="3783440" y="44020817"/>
          <a:chExt cx="583515" cy="690735"/>
        </a:xfrm>
      </xdr:grpSpPr>
      <xdr:sp macro="" textlink="">
        <xdr:nvSpPr>
          <xdr:cNvPr id="317" name="Rounded Rectangle 19" hidden="1">
            <a:extLst>
              <a:ext uri="{FF2B5EF4-FFF2-40B4-BE49-F238E27FC236}">
                <a16:creationId xmlns:a16="http://schemas.microsoft.com/office/drawing/2014/main" xmlns="" id="{8FC65D57-4058-44DF-0670-62A84959A88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8" name="Straight Connector 317" hidden="1">
            <a:extLst>
              <a:ext uri="{FF2B5EF4-FFF2-40B4-BE49-F238E27FC236}">
                <a16:creationId xmlns:a16="http://schemas.microsoft.com/office/drawing/2014/main" xmlns="" id="{C3FB4875-FF66-4BE1-3705-1958590F83B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19" name="Straight Connector 318" hidden="1">
            <a:extLst>
              <a:ext uri="{FF2B5EF4-FFF2-40B4-BE49-F238E27FC236}">
                <a16:creationId xmlns:a16="http://schemas.microsoft.com/office/drawing/2014/main" xmlns="" id="{97AB0800-DC46-775F-5A4D-BC6DC7F2A82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0" name="Rectangle 319" hidden="1">
            <a:extLst>
              <a:ext uri="{FF2B5EF4-FFF2-40B4-BE49-F238E27FC236}">
                <a16:creationId xmlns:a16="http://schemas.microsoft.com/office/drawing/2014/main" xmlns="" id="{C5E89CCB-C46D-0102-7B09-0BA4708BF6C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4_2_Add" textlink="">
        <xdr:nvSpPr>
          <xdr:cNvPr id="321" name="Plus Sign 209" hidden="1">
            <a:extLst>
              <a:ext uri="{FF2B5EF4-FFF2-40B4-BE49-F238E27FC236}">
                <a16:creationId xmlns:a16="http://schemas.microsoft.com/office/drawing/2014/main" xmlns="" id="{563AFCDE-49E2-BB43-5468-894B0FE7F16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4_2_Remove" textlink="">
        <xdr:nvSpPr>
          <xdr:cNvPr id="322" name="Minus Sign 210" hidden="1">
            <a:extLst>
              <a:ext uri="{FF2B5EF4-FFF2-40B4-BE49-F238E27FC236}">
                <a16:creationId xmlns:a16="http://schemas.microsoft.com/office/drawing/2014/main" xmlns="" id="{7CC31D35-383A-1C8C-25E9-C89FE84DEAD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76</xdr:row>
      <xdr:rowOff>0</xdr:rowOff>
    </xdr:from>
    <xdr:ext cx="583515" cy="644739"/>
    <xdr:grpSp>
      <xdr:nvGrpSpPr>
        <xdr:cNvPr id="323" name="AddRemoveBTN_ChargesQ5_1" hidden="1">
          <a:extLst>
            <a:ext uri="{FF2B5EF4-FFF2-40B4-BE49-F238E27FC236}">
              <a16:creationId xmlns:a16="http://schemas.microsoft.com/office/drawing/2014/main" xmlns="" id="{4555DAC4-D406-4000-B106-3EA900BE6C40}"/>
            </a:ext>
          </a:extLst>
        </xdr:cNvPr>
        <xdr:cNvGrpSpPr/>
      </xdr:nvGrpSpPr>
      <xdr:grpSpPr>
        <a:xfrm>
          <a:off x="243840" y="6105525"/>
          <a:ext cx="583515" cy="644739"/>
          <a:chOff x="3783440" y="44020817"/>
          <a:chExt cx="583515" cy="690735"/>
        </a:xfrm>
      </xdr:grpSpPr>
      <xdr:sp macro="" textlink="">
        <xdr:nvSpPr>
          <xdr:cNvPr id="324" name="Rounded Rectangle 19" hidden="1">
            <a:extLst>
              <a:ext uri="{FF2B5EF4-FFF2-40B4-BE49-F238E27FC236}">
                <a16:creationId xmlns:a16="http://schemas.microsoft.com/office/drawing/2014/main" xmlns="" id="{7ADC8E3F-131C-0D08-6A25-1BB5CB1276D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5" name="Straight Connector 324" hidden="1">
            <a:extLst>
              <a:ext uri="{FF2B5EF4-FFF2-40B4-BE49-F238E27FC236}">
                <a16:creationId xmlns:a16="http://schemas.microsoft.com/office/drawing/2014/main" xmlns="" id="{B785492F-5751-B9F9-D87E-2A7D95A9A23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26" name="Straight Connector 325" hidden="1">
            <a:extLst>
              <a:ext uri="{FF2B5EF4-FFF2-40B4-BE49-F238E27FC236}">
                <a16:creationId xmlns:a16="http://schemas.microsoft.com/office/drawing/2014/main" xmlns="" id="{3FB1E424-6C4D-5DA4-9E7C-88F75FDBEE3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7" name="Rectangle 326" hidden="1">
            <a:extLst>
              <a:ext uri="{FF2B5EF4-FFF2-40B4-BE49-F238E27FC236}">
                <a16:creationId xmlns:a16="http://schemas.microsoft.com/office/drawing/2014/main" xmlns="" id="{761B11D8-10D3-7FEF-F4A8-BF0CFA6FDDC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5_1_Add" textlink="">
        <xdr:nvSpPr>
          <xdr:cNvPr id="328" name="Plus Sign 153" hidden="1">
            <a:extLst>
              <a:ext uri="{FF2B5EF4-FFF2-40B4-BE49-F238E27FC236}">
                <a16:creationId xmlns:a16="http://schemas.microsoft.com/office/drawing/2014/main" xmlns="" id="{A026B696-1E06-FB1D-3C22-A7F04F38F44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5_1_Remove" textlink="">
        <xdr:nvSpPr>
          <xdr:cNvPr id="329" name="Minus Sign 154" hidden="1">
            <a:extLst>
              <a:ext uri="{FF2B5EF4-FFF2-40B4-BE49-F238E27FC236}">
                <a16:creationId xmlns:a16="http://schemas.microsoft.com/office/drawing/2014/main" xmlns="" id="{00FB15C7-A2A3-2E6F-3032-FE1207C53F5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81</xdr:row>
      <xdr:rowOff>76200</xdr:rowOff>
    </xdr:from>
    <xdr:ext cx="583515" cy="677152"/>
    <xdr:grpSp>
      <xdr:nvGrpSpPr>
        <xdr:cNvPr id="330" name="AddRemoveBTN_ChargesQ5_2" hidden="1">
          <a:extLst>
            <a:ext uri="{FF2B5EF4-FFF2-40B4-BE49-F238E27FC236}">
              <a16:creationId xmlns:a16="http://schemas.microsoft.com/office/drawing/2014/main" xmlns="" id="{1A4CB6F6-59AC-48F7-862B-7512C6A7B3F2}"/>
            </a:ext>
          </a:extLst>
        </xdr:cNvPr>
        <xdr:cNvGrpSpPr/>
      </xdr:nvGrpSpPr>
      <xdr:grpSpPr>
        <a:xfrm>
          <a:off x="243840" y="6219825"/>
          <a:ext cx="583515" cy="677152"/>
          <a:chOff x="3783440" y="44020817"/>
          <a:chExt cx="583515" cy="690735"/>
        </a:xfrm>
      </xdr:grpSpPr>
      <xdr:sp macro="" textlink="">
        <xdr:nvSpPr>
          <xdr:cNvPr id="331" name="Rounded Rectangle 19" hidden="1">
            <a:extLst>
              <a:ext uri="{FF2B5EF4-FFF2-40B4-BE49-F238E27FC236}">
                <a16:creationId xmlns:a16="http://schemas.microsoft.com/office/drawing/2014/main" xmlns="" id="{1D63A0F6-EF77-4C78-CE9E-270B83640AA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32" name="Straight Connector 331" hidden="1">
            <a:extLst>
              <a:ext uri="{FF2B5EF4-FFF2-40B4-BE49-F238E27FC236}">
                <a16:creationId xmlns:a16="http://schemas.microsoft.com/office/drawing/2014/main" xmlns="" id="{4DB3902E-6F83-422C-1042-032854B9F43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3" name="Straight Connector 332" hidden="1">
            <a:extLst>
              <a:ext uri="{FF2B5EF4-FFF2-40B4-BE49-F238E27FC236}">
                <a16:creationId xmlns:a16="http://schemas.microsoft.com/office/drawing/2014/main" xmlns="" id="{F12213D3-E614-D91C-D9D1-E197D98102D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34" name="Rectangle 333" hidden="1">
            <a:extLst>
              <a:ext uri="{FF2B5EF4-FFF2-40B4-BE49-F238E27FC236}">
                <a16:creationId xmlns:a16="http://schemas.microsoft.com/office/drawing/2014/main" xmlns="" id="{5922DDDA-86D8-479D-8CFA-DE37F8B59CE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5_2_Add" textlink="">
        <xdr:nvSpPr>
          <xdr:cNvPr id="335" name="Plus Sign 209" hidden="1">
            <a:extLst>
              <a:ext uri="{FF2B5EF4-FFF2-40B4-BE49-F238E27FC236}">
                <a16:creationId xmlns:a16="http://schemas.microsoft.com/office/drawing/2014/main" xmlns="" id="{E1BE90F8-5883-8409-98CB-7ECA73CAEEA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5_2_Remove" textlink="">
        <xdr:nvSpPr>
          <xdr:cNvPr id="336" name="Minus Sign 210" hidden="1">
            <a:extLst>
              <a:ext uri="{FF2B5EF4-FFF2-40B4-BE49-F238E27FC236}">
                <a16:creationId xmlns:a16="http://schemas.microsoft.com/office/drawing/2014/main" xmlns="" id="{195F0319-AFA1-4064-2615-E85F7046DA9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88</xdr:row>
      <xdr:rowOff>0</xdr:rowOff>
    </xdr:from>
    <xdr:ext cx="583515" cy="644739"/>
    <xdr:grpSp>
      <xdr:nvGrpSpPr>
        <xdr:cNvPr id="337" name="AddRemoveBTN_ChargesQ6_1" hidden="1">
          <a:extLst>
            <a:ext uri="{FF2B5EF4-FFF2-40B4-BE49-F238E27FC236}">
              <a16:creationId xmlns:a16="http://schemas.microsoft.com/office/drawing/2014/main" xmlns="" id="{D4123461-FBFD-41DB-B18F-D2E82BD7DF49}"/>
            </a:ext>
          </a:extLst>
        </xdr:cNvPr>
        <xdr:cNvGrpSpPr/>
      </xdr:nvGrpSpPr>
      <xdr:grpSpPr>
        <a:xfrm>
          <a:off x="243840" y="6562725"/>
          <a:ext cx="583515" cy="644739"/>
          <a:chOff x="3783440" y="44020817"/>
          <a:chExt cx="583515" cy="690735"/>
        </a:xfrm>
      </xdr:grpSpPr>
      <xdr:sp macro="" textlink="">
        <xdr:nvSpPr>
          <xdr:cNvPr id="338" name="Rounded Rectangle 19" hidden="1">
            <a:extLst>
              <a:ext uri="{FF2B5EF4-FFF2-40B4-BE49-F238E27FC236}">
                <a16:creationId xmlns:a16="http://schemas.microsoft.com/office/drawing/2014/main" xmlns="" id="{C09FA0A8-05EE-F1EF-A4CC-B6FF1D133F9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39" name="Straight Connector 338" hidden="1">
            <a:extLst>
              <a:ext uri="{FF2B5EF4-FFF2-40B4-BE49-F238E27FC236}">
                <a16:creationId xmlns:a16="http://schemas.microsoft.com/office/drawing/2014/main" xmlns="" id="{E6E52A62-16C4-F2A9-E85C-49CF5A0F183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40" name="Straight Connector 339" hidden="1">
            <a:extLst>
              <a:ext uri="{FF2B5EF4-FFF2-40B4-BE49-F238E27FC236}">
                <a16:creationId xmlns:a16="http://schemas.microsoft.com/office/drawing/2014/main" xmlns="" id="{B126BCFE-332B-9220-DC06-971A5525E0F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1" name="Rectangle 340" hidden="1">
            <a:extLst>
              <a:ext uri="{FF2B5EF4-FFF2-40B4-BE49-F238E27FC236}">
                <a16:creationId xmlns:a16="http://schemas.microsoft.com/office/drawing/2014/main" xmlns="" id="{0046C200-7C5C-09E4-3A86-8BC7D61FA51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6_1_Add" textlink="">
        <xdr:nvSpPr>
          <xdr:cNvPr id="342" name="Plus Sign 153" hidden="1">
            <a:extLst>
              <a:ext uri="{FF2B5EF4-FFF2-40B4-BE49-F238E27FC236}">
                <a16:creationId xmlns:a16="http://schemas.microsoft.com/office/drawing/2014/main" xmlns="" id="{70639882-6319-1FAE-18B6-A53A6D31723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6_1_Remove" textlink="">
        <xdr:nvSpPr>
          <xdr:cNvPr id="343" name="Minus Sign 154" hidden="1">
            <a:extLst>
              <a:ext uri="{FF2B5EF4-FFF2-40B4-BE49-F238E27FC236}">
                <a16:creationId xmlns:a16="http://schemas.microsoft.com/office/drawing/2014/main" xmlns="" id="{EB1FDFA5-9D12-589B-A71E-BDC38F5F1EDE}"/>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95</xdr:row>
      <xdr:rowOff>76200</xdr:rowOff>
    </xdr:from>
    <xdr:ext cx="583515" cy="677152"/>
    <xdr:grpSp>
      <xdr:nvGrpSpPr>
        <xdr:cNvPr id="344" name="AddRemoveBTN_ChargesQ6_2" hidden="1">
          <a:extLst>
            <a:ext uri="{FF2B5EF4-FFF2-40B4-BE49-F238E27FC236}">
              <a16:creationId xmlns:a16="http://schemas.microsoft.com/office/drawing/2014/main" xmlns="" id="{5944872D-A08A-42A9-B2D3-31401ABA8E5A}"/>
            </a:ext>
          </a:extLst>
        </xdr:cNvPr>
        <xdr:cNvGrpSpPr/>
      </xdr:nvGrpSpPr>
      <xdr:grpSpPr>
        <a:xfrm>
          <a:off x="243840" y="6677025"/>
          <a:ext cx="583515" cy="677152"/>
          <a:chOff x="3783440" y="44020817"/>
          <a:chExt cx="583515" cy="690735"/>
        </a:xfrm>
      </xdr:grpSpPr>
      <xdr:sp macro="" textlink="">
        <xdr:nvSpPr>
          <xdr:cNvPr id="345" name="Rounded Rectangle 19" hidden="1">
            <a:extLst>
              <a:ext uri="{FF2B5EF4-FFF2-40B4-BE49-F238E27FC236}">
                <a16:creationId xmlns:a16="http://schemas.microsoft.com/office/drawing/2014/main" xmlns="" id="{CE7383CE-FF99-64C2-14D2-6AFE7CDD6E4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46" name="Straight Connector 345" hidden="1">
            <a:extLst>
              <a:ext uri="{FF2B5EF4-FFF2-40B4-BE49-F238E27FC236}">
                <a16:creationId xmlns:a16="http://schemas.microsoft.com/office/drawing/2014/main" xmlns="" id="{09984504-0C45-148F-663A-11D89F84AF7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47" name="Straight Connector 346" hidden="1">
            <a:extLst>
              <a:ext uri="{FF2B5EF4-FFF2-40B4-BE49-F238E27FC236}">
                <a16:creationId xmlns:a16="http://schemas.microsoft.com/office/drawing/2014/main" xmlns="" id="{632ED11E-8B6F-4366-092E-2FB7D63A681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8" name="Rectangle 347" hidden="1">
            <a:extLst>
              <a:ext uri="{FF2B5EF4-FFF2-40B4-BE49-F238E27FC236}">
                <a16:creationId xmlns:a16="http://schemas.microsoft.com/office/drawing/2014/main" xmlns="" id="{51218D18-2E22-C2DA-B1EC-773839613B6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6_2_Add" textlink="">
        <xdr:nvSpPr>
          <xdr:cNvPr id="349" name="Plus Sign 209" hidden="1">
            <a:extLst>
              <a:ext uri="{FF2B5EF4-FFF2-40B4-BE49-F238E27FC236}">
                <a16:creationId xmlns:a16="http://schemas.microsoft.com/office/drawing/2014/main" xmlns="" id="{D2D89AD6-4208-4D5A-53CB-3E41207C8AD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6_2_Remove" textlink="">
        <xdr:nvSpPr>
          <xdr:cNvPr id="350" name="Minus Sign 210" hidden="1">
            <a:extLst>
              <a:ext uri="{FF2B5EF4-FFF2-40B4-BE49-F238E27FC236}">
                <a16:creationId xmlns:a16="http://schemas.microsoft.com/office/drawing/2014/main" xmlns="" id="{B3402228-B6D6-3CCF-BA49-9A5CFD1C3D1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200025</xdr:colOff>
      <xdr:row>1</xdr:row>
      <xdr:rowOff>47625</xdr:rowOff>
    </xdr:from>
    <xdr:to>
      <xdr:col>5</xdr:col>
      <xdr:colOff>957634</xdr:colOff>
      <xdr:row>4</xdr:row>
      <xdr:rowOff>18342</xdr:rowOff>
    </xdr:to>
    <xdr:pic>
      <xdr:nvPicPr>
        <xdr:cNvPr id="302" name="Picture 301">
          <a:extLst>
            <a:ext uri="{FF2B5EF4-FFF2-40B4-BE49-F238E27FC236}">
              <a16:creationId xmlns:a16="http://schemas.microsoft.com/office/drawing/2014/main" xmlns="" id="{B4C59CFC-523E-30BE-C0D9-AE80733F549A}"/>
            </a:ext>
          </a:extLst>
        </xdr:cNvPr>
        <xdr:cNvPicPr>
          <a:picLocks noChangeAspect="1"/>
        </xdr:cNvPicPr>
      </xdr:nvPicPr>
      <xdr:blipFill>
        <a:blip xmlns:r="http://schemas.openxmlformats.org/officeDocument/2006/relationships" r:embed="rId10"/>
        <a:stretch>
          <a:fillRect/>
        </a:stretch>
      </xdr:blipFill>
      <xdr:spPr>
        <a:xfrm>
          <a:off x="200025" y="266700"/>
          <a:ext cx="2091109" cy="6279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253852</xdr:colOff>
      <xdr:row>5</xdr:row>
      <xdr:rowOff>0</xdr:rowOff>
    </xdr:from>
    <xdr:to>
      <xdr:col>0</xdr:col>
      <xdr:colOff>837367</xdr:colOff>
      <xdr:row>8</xdr:row>
      <xdr:rowOff>45934</xdr:rowOff>
    </xdr:to>
    <xdr:grpSp>
      <xdr:nvGrpSpPr>
        <xdr:cNvPr id="2" name="AddRemoveBTN_PersonalInfoQ2_1" hidden="1">
          <a:extLst>
            <a:ext uri="{FF2B5EF4-FFF2-40B4-BE49-F238E27FC236}">
              <a16:creationId xmlns:a16="http://schemas.microsoft.com/office/drawing/2014/main" xmlns="" id="{3FD39AC7-2B0A-40BF-A8ED-35EB05ECE225}"/>
            </a:ext>
          </a:extLst>
        </xdr:cNvPr>
        <xdr:cNvGrpSpPr/>
      </xdr:nvGrpSpPr>
      <xdr:grpSpPr>
        <a:xfrm>
          <a:off x="250042" y="1095375"/>
          <a:ext cx="587325" cy="705064"/>
          <a:chOff x="3783440" y="44020817"/>
          <a:chExt cx="583515" cy="690735"/>
        </a:xfrm>
      </xdr:grpSpPr>
      <xdr:sp macro="" textlink="">
        <xdr:nvSpPr>
          <xdr:cNvPr id="3" name="Rounded Rectangle 19" hidden="1">
            <a:extLst>
              <a:ext uri="{FF2B5EF4-FFF2-40B4-BE49-F238E27FC236}">
                <a16:creationId xmlns:a16="http://schemas.microsoft.com/office/drawing/2014/main" xmlns="" id="{22B84F9D-222F-4966-BBA8-3040AB9A955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hidden="1">
            <a:extLst>
              <a:ext uri="{FF2B5EF4-FFF2-40B4-BE49-F238E27FC236}">
                <a16:creationId xmlns:a16="http://schemas.microsoft.com/office/drawing/2014/main" xmlns="" id="{DF9B5600-0DB6-4D5F-AC4C-9B14FE19D7F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hidden="1">
            <a:extLst>
              <a:ext uri="{FF2B5EF4-FFF2-40B4-BE49-F238E27FC236}">
                <a16:creationId xmlns:a16="http://schemas.microsoft.com/office/drawing/2014/main" xmlns="" id="{9AAAFAE8-BF5D-4016-939E-58041B3881E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Rectangle 5" hidden="1">
            <a:extLst>
              <a:ext uri="{FF2B5EF4-FFF2-40B4-BE49-F238E27FC236}">
                <a16:creationId xmlns:a16="http://schemas.microsoft.com/office/drawing/2014/main" xmlns="" id="{6F70897A-93DA-4351-BC4F-B2652D819E1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_1_Add" textlink="">
        <xdr:nvSpPr>
          <xdr:cNvPr id="7" name="Plus Sign 153" hidden="1">
            <a:extLst>
              <a:ext uri="{FF2B5EF4-FFF2-40B4-BE49-F238E27FC236}">
                <a16:creationId xmlns:a16="http://schemas.microsoft.com/office/drawing/2014/main" xmlns="" id="{E6B1A5BF-5A85-4AEC-9B6D-B9F6060076C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_1_Remove" textlink="">
        <xdr:nvSpPr>
          <xdr:cNvPr id="8" name="Minus Sign 154" hidden="1">
            <a:extLst>
              <a:ext uri="{FF2B5EF4-FFF2-40B4-BE49-F238E27FC236}">
                <a16:creationId xmlns:a16="http://schemas.microsoft.com/office/drawing/2014/main" xmlns="" id="{F0BE3ECE-0436-4F59-8497-87B189A92B9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5</xdr:row>
      <xdr:rowOff>0</xdr:rowOff>
    </xdr:from>
    <xdr:to>
      <xdr:col>0</xdr:col>
      <xdr:colOff>837372</xdr:colOff>
      <xdr:row>8</xdr:row>
      <xdr:rowOff>50489</xdr:rowOff>
    </xdr:to>
    <xdr:grpSp>
      <xdr:nvGrpSpPr>
        <xdr:cNvPr id="9" name="AddRemoveBTN_PersonalInfoQ9_1" hidden="1">
          <a:extLst>
            <a:ext uri="{FF2B5EF4-FFF2-40B4-BE49-F238E27FC236}">
              <a16:creationId xmlns:a16="http://schemas.microsoft.com/office/drawing/2014/main" xmlns="" id="{F7218B64-E0EE-4BC1-AF4A-EE9A0E3660C9}"/>
            </a:ext>
          </a:extLst>
        </xdr:cNvPr>
        <xdr:cNvGrpSpPr/>
      </xdr:nvGrpSpPr>
      <xdr:grpSpPr>
        <a:xfrm>
          <a:off x="250047" y="1095375"/>
          <a:ext cx="587325" cy="711524"/>
          <a:chOff x="3783440" y="44020817"/>
          <a:chExt cx="583515" cy="690735"/>
        </a:xfrm>
      </xdr:grpSpPr>
      <xdr:sp macro="" textlink="">
        <xdr:nvSpPr>
          <xdr:cNvPr id="10" name="Rounded Rectangle 19" hidden="1">
            <a:extLst>
              <a:ext uri="{FF2B5EF4-FFF2-40B4-BE49-F238E27FC236}">
                <a16:creationId xmlns:a16="http://schemas.microsoft.com/office/drawing/2014/main" xmlns="" id="{46AF811B-CBBC-4E45-8673-B3AA458171E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 name="Straight Connector 10" hidden="1">
            <a:extLst>
              <a:ext uri="{FF2B5EF4-FFF2-40B4-BE49-F238E27FC236}">
                <a16:creationId xmlns:a16="http://schemas.microsoft.com/office/drawing/2014/main" xmlns="" id="{E7A79821-4580-4033-B1CE-97120A3694F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hidden="1">
            <a:extLst>
              <a:ext uri="{FF2B5EF4-FFF2-40B4-BE49-F238E27FC236}">
                <a16:creationId xmlns:a16="http://schemas.microsoft.com/office/drawing/2014/main" xmlns="" id="{8827D38F-C986-4E4D-AAC4-28278F8DD62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 name="Rectangle 12" hidden="1">
            <a:extLst>
              <a:ext uri="{FF2B5EF4-FFF2-40B4-BE49-F238E27FC236}">
                <a16:creationId xmlns:a16="http://schemas.microsoft.com/office/drawing/2014/main" xmlns="" id="{13769C29-6300-4679-BDF1-DA38CC43D68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9_1_Add" textlink="">
        <xdr:nvSpPr>
          <xdr:cNvPr id="14" name="Plus Sign 160" hidden="1">
            <a:extLst>
              <a:ext uri="{FF2B5EF4-FFF2-40B4-BE49-F238E27FC236}">
                <a16:creationId xmlns:a16="http://schemas.microsoft.com/office/drawing/2014/main" xmlns="" id="{2817A8BE-6493-4730-BD1B-CFE9568E33D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9_1_Remove" textlink="">
        <xdr:nvSpPr>
          <xdr:cNvPr id="15" name="Minus Sign 161" hidden="1">
            <a:extLst>
              <a:ext uri="{FF2B5EF4-FFF2-40B4-BE49-F238E27FC236}">
                <a16:creationId xmlns:a16="http://schemas.microsoft.com/office/drawing/2014/main" xmlns="" id="{3D7DF4A5-B5F4-434D-B6AA-6FFF7EFAE1E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5</xdr:row>
      <xdr:rowOff>0</xdr:rowOff>
    </xdr:from>
    <xdr:to>
      <xdr:col>0</xdr:col>
      <xdr:colOff>837370</xdr:colOff>
      <xdr:row>8</xdr:row>
      <xdr:rowOff>60180</xdr:rowOff>
    </xdr:to>
    <xdr:grpSp>
      <xdr:nvGrpSpPr>
        <xdr:cNvPr id="16" name="AddRemoveBTN_PersonalInfoQ11_1" hidden="1">
          <a:extLst>
            <a:ext uri="{FF2B5EF4-FFF2-40B4-BE49-F238E27FC236}">
              <a16:creationId xmlns:a16="http://schemas.microsoft.com/office/drawing/2014/main" xmlns="" id="{B11DB4DF-14C9-42BB-BE3C-484350966E03}"/>
            </a:ext>
          </a:extLst>
        </xdr:cNvPr>
        <xdr:cNvGrpSpPr/>
      </xdr:nvGrpSpPr>
      <xdr:grpSpPr>
        <a:xfrm>
          <a:off x="250045" y="1095375"/>
          <a:ext cx="587325" cy="713595"/>
          <a:chOff x="3783440" y="44020817"/>
          <a:chExt cx="583515" cy="690735"/>
        </a:xfrm>
      </xdr:grpSpPr>
      <xdr:sp macro="" textlink="">
        <xdr:nvSpPr>
          <xdr:cNvPr id="17" name="Rounded Rectangle 19" hidden="1">
            <a:extLst>
              <a:ext uri="{FF2B5EF4-FFF2-40B4-BE49-F238E27FC236}">
                <a16:creationId xmlns:a16="http://schemas.microsoft.com/office/drawing/2014/main" xmlns="" id="{726B2777-B97A-4649-8961-20BA6519D35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 name="Straight Connector 17" hidden="1">
            <a:extLst>
              <a:ext uri="{FF2B5EF4-FFF2-40B4-BE49-F238E27FC236}">
                <a16:creationId xmlns:a16="http://schemas.microsoft.com/office/drawing/2014/main" xmlns="" id="{9967CEB7-6D13-4B20-BB57-EDF7535C851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Straight Connector 18" hidden="1">
            <a:extLst>
              <a:ext uri="{FF2B5EF4-FFF2-40B4-BE49-F238E27FC236}">
                <a16:creationId xmlns:a16="http://schemas.microsoft.com/office/drawing/2014/main" xmlns="" id="{F6DBAB74-4C5E-4DB0-A65A-0D62DE5A6BA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 name="Rectangle 19" hidden="1">
            <a:extLst>
              <a:ext uri="{FF2B5EF4-FFF2-40B4-BE49-F238E27FC236}">
                <a16:creationId xmlns:a16="http://schemas.microsoft.com/office/drawing/2014/main" xmlns="" id="{88E66AAA-4DF5-4099-B8C7-8502D345759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1_1_Add" textlink="">
        <xdr:nvSpPr>
          <xdr:cNvPr id="21" name="Plus Sign 167" hidden="1">
            <a:extLst>
              <a:ext uri="{FF2B5EF4-FFF2-40B4-BE49-F238E27FC236}">
                <a16:creationId xmlns:a16="http://schemas.microsoft.com/office/drawing/2014/main" xmlns="" id="{2A3623BC-DFE7-47B4-9E90-DB5956F2129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1_1_Remove" textlink="">
        <xdr:nvSpPr>
          <xdr:cNvPr id="22" name="Minus Sign 168" hidden="1">
            <a:extLst>
              <a:ext uri="{FF2B5EF4-FFF2-40B4-BE49-F238E27FC236}">
                <a16:creationId xmlns:a16="http://schemas.microsoft.com/office/drawing/2014/main" xmlns="" id="{D4BF24EF-F174-4BA2-9CF5-0F52DBBA2EB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253852</xdr:colOff>
      <xdr:row>5</xdr:row>
      <xdr:rowOff>0</xdr:rowOff>
    </xdr:from>
    <xdr:to>
      <xdr:col>0</xdr:col>
      <xdr:colOff>837367</xdr:colOff>
      <xdr:row>8</xdr:row>
      <xdr:rowOff>37072</xdr:rowOff>
    </xdr:to>
    <xdr:grpSp>
      <xdr:nvGrpSpPr>
        <xdr:cNvPr id="23" name="AddRemoveBTN_PersonalInfoQ12_1" hidden="1">
          <a:extLst>
            <a:ext uri="{FF2B5EF4-FFF2-40B4-BE49-F238E27FC236}">
              <a16:creationId xmlns:a16="http://schemas.microsoft.com/office/drawing/2014/main" xmlns="" id="{69274F5C-9F73-4DD6-9E38-D8EEDAD64B2E}"/>
            </a:ext>
          </a:extLst>
        </xdr:cNvPr>
        <xdr:cNvGrpSpPr/>
      </xdr:nvGrpSpPr>
      <xdr:grpSpPr>
        <a:xfrm>
          <a:off x="250042" y="1095375"/>
          <a:ext cx="587325" cy="694297"/>
          <a:chOff x="3783440" y="44020817"/>
          <a:chExt cx="583515" cy="690735"/>
        </a:xfrm>
      </xdr:grpSpPr>
      <xdr:sp macro="" textlink="">
        <xdr:nvSpPr>
          <xdr:cNvPr id="24" name="Rounded Rectangle 19" hidden="1">
            <a:extLst>
              <a:ext uri="{FF2B5EF4-FFF2-40B4-BE49-F238E27FC236}">
                <a16:creationId xmlns:a16="http://schemas.microsoft.com/office/drawing/2014/main" xmlns="" id="{FCA2DE00-CDEE-4F9D-B631-007C0C53B61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Connector 24" hidden="1">
            <a:extLst>
              <a:ext uri="{FF2B5EF4-FFF2-40B4-BE49-F238E27FC236}">
                <a16:creationId xmlns:a16="http://schemas.microsoft.com/office/drawing/2014/main" xmlns="" id="{8A153A69-D1F6-4901-AF11-2EF03F98334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hidden="1">
            <a:extLst>
              <a:ext uri="{FF2B5EF4-FFF2-40B4-BE49-F238E27FC236}">
                <a16:creationId xmlns:a16="http://schemas.microsoft.com/office/drawing/2014/main" xmlns="" id="{6DC59101-402F-4AA4-8438-E360D1C3CF3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 name="Rectangle 26" hidden="1">
            <a:extLst>
              <a:ext uri="{FF2B5EF4-FFF2-40B4-BE49-F238E27FC236}">
                <a16:creationId xmlns:a16="http://schemas.microsoft.com/office/drawing/2014/main" xmlns="" id="{1EC82C36-83AF-4C07-948F-D57DFA8A4A6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2_1_Add" textlink="">
        <xdr:nvSpPr>
          <xdr:cNvPr id="28" name="Plus Sign 174" hidden="1">
            <a:extLst>
              <a:ext uri="{FF2B5EF4-FFF2-40B4-BE49-F238E27FC236}">
                <a16:creationId xmlns:a16="http://schemas.microsoft.com/office/drawing/2014/main" xmlns="" id="{24F5045D-B4BB-4B11-95A0-D2D3E5FEB9C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2_1_Remove" textlink="">
        <xdr:nvSpPr>
          <xdr:cNvPr id="29" name="Minus Sign 175" hidden="1">
            <a:extLst>
              <a:ext uri="{FF2B5EF4-FFF2-40B4-BE49-F238E27FC236}">
                <a16:creationId xmlns:a16="http://schemas.microsoft.com/office/drawing/2014/main" xmlns="" id="{008DEBFB-861E-4060-A6DA-A806A00817C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5</xdr:row>
      <xdr:rowOff>0</xdr:rowOff>
    </xdr:from>
    <xdr:to>
      <xdr:col>0</xdr:col>
      <xdr:colOff>836713</xdr:colOff>
      <xdr:row>8</xdr:row>
      <xdr:rowOff>47382</xdr:rowOff>
    </xdr:to>
    <xdr:grpSp>
      <xdr:nvGrpSpPr>
        <xdr:cNvPr id="30" name="AddRemoveBTN_PersonalInfoQ13_1" hidden="1">
          <a:extLst>
            <a:ext uri="{FF2B5EF4-FFF2-40B4-BE49-F238E27FC236}">
              <a16:creationId xmlns:a16="http://schemas.microsoft.com/office/drawing/2014/main" xmlns="" id="{A2008266-BFE0-45A3-B05E-FB69337A132A}"/>
            </a:ext>
          </a:extLst>
        </xdr:cNvPr>
        <xdr:cNvGrpSpPr/>
      </xdr:nvGrpSpPr>
      <xdr:grpSpPr>
        <a:xfrm>
          <a:off x="250045" y="1095375"/>
          <a:ext cx="586668" cy="706512"/>
          <a:chOff x="3783440" y="44020817"/>
          <a:chExt cx="583515" cy="690735"/>
        </a:xfrm>
      </xdr:grpSpPr>
      <xdr:sp macro="" textlink="">
        <xdr:nvSpPr>
          <xdr:cNvPr id="31" name="Rounded Rectangle 19" hidden="1">
            <a:extLst>
              <a:ext uri="{FF2B5EF4-FFF2-40B4-BE49-F238E27FC236}">
                <a16:creationId xmlns:a16="http://schemas.microsoft.com/office/drawing/2014/main" xmlns="" id="{99AD849B-4978-46DF-B416-5F27FA54EEF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 name="Straight Connector 31" hidden="1">
            <a:extLst>
              <a:ext uri="{FF2B5EF4-FFF2-40B4-BE49-F238E27FC236}">
                <a16:creationId xmlns:a16="http://schemas.microsoft.com/office/drawing/2014/main" xmlns="" id="{D893538B-D25F-4EAC-82EC-749E27554B6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hidden="1">
            <a:extLst>
              <a:ext uri="{FF2B5EF4-FFF2-40B4-BE49-F238E27FC236}">
                <a16:creationId xmlns:a16="http://schemas.microsoft.com/office/drawing/2014/main" xmlns="" id="{CEAB6D82-82A9-4275-8564-63EFDDF90FB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 name="Rectangle 33" hidden="1">
            <a:extLst>
              <a:ext uri="{FF2B5EF4-FFF2-40B4-BE49-F238E27FC236}">
                <a16:creationId xmlns:a16="http://schemas.microsoft.com/office/drawing/2014/main" xmlns="" id="{51F8032F-DCD9-4CA2-9657-C21509F5F1C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1_Add" textlink="">
        <xdr:nvSpPr>
          <xdr:cNvPr id="35" name="Plus Sign 181" hidden="1">
            <a:extLst>
              <a:ext uri="{FF2B5EF4-FFF2-40B4-BE49-F238E27FC236}">
                <a16:creationId xmlns:a16="http://schemas.microsoft.com/office/drawing/2014/main" xmlns="" id="{27F859A3-6B72-4F44-B9B6-989E1D70852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1_Remove" textlink="">
        <xdr:nvSpPr>
          <xdr:cNvPr id="36" name="Minus Sign 182" hidden="1">
            <a:extLst>
              <a:ext uri="{FF2B5EF4-FFF2-40B4-BE49-F238E27FC236}">
                <a16:creationId xmlns:a16="http://schemas.microsoft.com/office/drawing/2014/main" xmlns="" id="{AFD0468C-F8EC-478A-A51D-F55249C663A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254570</xdr:colOff>
      <xdr:row>5</xdr:row>
      <xdr:rowOff>0</xdr:rowOff>
    </xdr:from>
    <xdr:to>
      <xdr:col>0</xdr:col>
      <xdr:colOff>838085</xdr:colOff>
      <xdr:row>8</xdr:row>
      <xdr:rowOff>46968</xdr:rowOff>
    </xdr:to>
    <xdr:grpSp>
      <xdr:nvGrpSpPr>
        <xdr:cNvPr id="37" name="AddRemoveBTN_PersonalInfoQ13_2" hidden="1">
          <a:extLst>
            <a:ext uri="{FF2B5EF4-FFF2-40B4-BE49-F238E27FC236}">
              <a16:creationId xmlns:a16="http://schemas.microsoft.com/office/drawing/2014/main" xmlns="" id="{E82E9CCA-9144-4E04-8E8B-FE64E248666C}"/>
            </a:ext>
          </a:extLst>
        </xdr:cNvPr>
        <xdr:cNvGrpSpPr/>
      </xdr:nvGrpSpPr>
      <xdr:grpSpPr>
        <a:xfrm>
          <a:off x="250760" y="1095375"/>
          <a:ext cx="587325" cy="706098"/>
          <a:chOff x="3783440" y="44020817"/>
          <a:chExt cx="583515" cy="690735"/>
        </a:xfrm>
      </xdr:grpSpPr>
      <xdr:sp macro="" textlink="">
        <xdr:nvSpPr>
          <xdr:cNvPr id="38" name="Rounded Rectangle 19" hidden="1">
            <a:extLst>
              <a:ext uri="{FF2B5EF4-FFF2-40B4-BE49-F238E27FC236}">
                <a16:creationId xmlns:a16="http://schemas.microsoft.com/office/drawing/2014/main" xmlns="" id="{8BBD0861-BFD3-4E7A-AF93-BD79AEC93A5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9" name="Straight Connector 38" hidden="1">
            <a:extLst>
              <a:ext uri="{FF2B5EF4-FFF2-40B4-BE49-F238E27FC236}">
                <a16:creationId xmlns:a16="http://schemas.microsoft.com/office/drawing/2014/main" xmlns="" id="{83D2648A-63D6-45E5-A083-15D836ADE60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hidden="1">
            <a:extLst>
              <a:ext uri="{FF2B5EF4-FFF2-40B4-BE49-F238E27FC236}">
                <a16:creationId xmlns:a16="http://schemas.microsoft.com/office/drawing/2014/main" xmlns="" id="{0D648540-953F-403E-B767-149A8339FFB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 name="Rectangle 40" hidden="1">
            <a:extLst>
              <a:ext uri="{FF2B5EF4-FFF2-40B4-BE49-F238E27FC236}">
                <a16:creationId xmlns:a16="http://schemas.microsoft.com/office/drawing/2014/main" xmlns="" id="{11A827EE-A413-45C8-A885-1707E4D26D5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2_Add" textlink="">
        <xdr:nvSpPr>
          <xdr:cNvPr id="42" name="Plus Sign 188" hidden="1">
            <a:extLst>
              <a:ext uri="{FF2B5EF4-FFF2-40B4-BE49-F238E27FC236}">
                <a16:creationId xmlns:a16="http://schemas.microsoft.com/office/drawing/2014/main" xmlns="" id="{FA0C5DAA-5EE9-428A-A07F-3FDDE5740AC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2_Remove" textlink="">
        <xdr:nvSpPr>
          <xdr:cNvPr id="43" name="Minus Sign 189" hidden="1">
            <a:extLst>
              <a:ext uri="{FF2B5EF4-FFF2-40B4-BE49-F238E27FC236}">
                <a16:creationId xmlns:a16="http://schemas.microsoft.com/office/drawing/2014/main" xmlns="" id="{EE471ECA-E709-432E-A7E1-183B54C10CB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5</xdr:row>
      <xdr:rowOff>0</xdr:rowOff>
    </xdr:from>
    <xdr:to>
      <xdr:col>0</xdr:col>
      <xdr:colOff>837371</xdr:colOff>
      <xdr:row>8</xdr:row>
      <xdr:rowOff>29617</xdr:rowOff>
    </xdr:to>
    <xdr:grpSp>
      <xdr:nvGrpSpPr>
        <xdr:cNvPr id="44" name="AddRemoveBTN_PersonalInfoQ14_1" hidden="1">
          <a:extLst>
            <a:ext uri="{FF2B5EF4-FFF2-40B4-BE49-F238E27FC236}">
              <a16:creationId xmlns:a16="http://schemas.microsoft.com/office/drawing/2014/main" xmlns="" id="{46ABCEE7-89C6-4CA7-A5FD-152EE17BE429}"/>
            </a:ext>
          </a:extLst>
        </xdr:cNvPr>
        <xdr:cNvGrpSpPr/>
      </xdr:nvGrpSpPr>
      <xdr:grpSpPr>
        <a:xfrm>
          <a:off x="250046" y="1095375"/>
          <a:ext cx="587325" cy="684937"/>
          <a:chOff x="3783440" y="44020817"/>
          <a:chExt cx="583515" cy="690735"/>
        </a:xfrm>
      </xdr:grpSpPr>
      <xdr:sp macro="" textlink="">
        <xdr:nvSpPr>
          <xdr:cNvPr id="45" name="Rounded Rectangle 19" hidden="1">
            <a:extLst>
              <a:ext uri="{FF2B5EF4-FFF2-40B4-BE49-F238E27FC236}">
                <a16:creationId xmlns:a16="http://schemas.microsoft.com/office/drawing/2014/main" xmlns="" id="{9E0CEF49-B4FA-42DB-9F63-8570FDA91A7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hidden="1">
            <a:extLst>
              <a:ext uri="{FF2B5EF4-FFF2-40B4-BE49-F238E27FC236}">
                <a16:creationId xmlns:a16="http://schemas.microsoft.com/office/drawing/2014/main" xmlns="" id="{30F8050C-B17A-4BEE-93DB-7C3D9642955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hidden="1">
            <a:extLst>
              <a:ext uri="{FF2B5EF4-FFF2-40B4-BE49-F238E27FC236}">
                <a16:creationId xmlns:a16="http://schemas.microsoft.com/office/drawing/2014/main" xmlns="" id="{6A250267-8B08-4D31-9662-E6F9E8B17A7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8" name="Rectangle 47" hidden="1">
            <a:extLst>
              <a:ext uri="{FF2B5EF4-FFF2-40B4-BE49-F238E27FC236}">
                <a16:creationId xmlns:a16="http://schemas.microsoft.com/office/drawing/2014/main" xmlns="" id="{059AFFA5-B76B-447E-AD7B-6CC77FFDB94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4_1_Add" textlink="">
        <xdr:nvSpPr>
          <xdr:cNvPr id="49" name="Plus Sign 195" hidden="1">
            <a:extLst>
              <a:ext uri="{FF2B5EF4-FFF2-40B4-BE49-F238E27FC236}">
                <a16:creationId xmlns:a16="http://schemas.microsoft.com/office/drawing/2014/main" xmlns="" id="{E53568ED-E847-4D36-ABD4-130C310660A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4_1_Remove" textlink="">
        <xdr:nvSpPr>
          <xdr:cNvPr id="50" name="Minus Sign 196" hidden="1">
            <a:extLst>
              <a:ext uri="{FF2B5EF4-FFF2-40B4-BE49-F238E27FC236}">
                <a16:creationId xmlns:a16="http://schemas.microsoft.com/office/drawing/2014/main" xmlns="" id="{E25F638C-589B-42CD-9029-FC6170A1F08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5</xdr:row>
      <xdr:rowOff>0</xdr:rowOff>
    </xdr:from>
    <xdr:to>
      <xdr:col>0</xdr:col>
      <xdr:colOff>837372</xdr:colOff>
      <xdr:row>8</xdr:row>
      <xdr:rowOff>54382</xdr:rowOff>
    </xdr:to>
    <xdr:grpSp>
      <xdr:nvGrpSpPr>
        <xdr:cNvPr id="51" name="AddRemoveBTN_PersonalInfoQ15_1" hidden="1">
          <a:extLst>
            <a:ext uri="{FF2B5EF4-FFF2-40B4-BE49-F238E27FC236}">
              <a16:creationId xmlns:a16="http://schemas.microsoft.com/office/drawing/2014/main" xmlns="" id="{1BC57054-046B-4821-93E5-31B91C292FC1}"/>
            </a:ext>
          </a:extLst>
        </xdr:cNvPr>
        <xdr:cNvGrpSpPr/>
      </xdr:nvGrpSpPr>
      <xdr:grpSpPr>
        <a:xfrm>
          <a:off x="250047" y="1095375"/>
          <a:ext cx="587325" cy="715417"/>
          <a:chOff x="3783440" y="44020817"/>
          <a:chExt cx="583515" cy="690735"/>
        </a:xfrm>
      </xdr:grpSpPr>
      <xdr:sp macro="" textlink="">
        <xdr:nvSpPr>
          <xdr:cNvPr id="52" name="Rounded Rectangle 19" hidden="1">
            <a:extLst>
              <a:ext uri="{FF2B5EF4-FFF2-40B4-BE49-F238E27FC236}">
                <a16:creationId xmlns:a16="http://schemas.microsoft.com/office/drawing/2014/main" xmlns="" id="{F884E60E-43B9-4E26-AD08-5C6C5F4BA4F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3" name="Straight Connector 52" hidden="1">
            <a:extLst>
              <a:ext uri="{FF2B5EF4-FFF2-40B4-BE49-F238E27FC236}">
                <a16:creationId xmlns:a16="http://schemas.microsoft.com/office/drawing/2014/main" xmlns="" id="{1D03C88D-0037-4F87-A48B-23AE7DCC35E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hidden="1">
            <a:extLst>
              <a:ext uri="{FF2B5EF4-FFF2-40B4-BE49-F238E27FC236}">
                <a16:creationId xmlns:a16="http://schemas.microsoft.com/office/drawing/2014/main" xmlns="" id="{2FF26CA1-1964-4422-B365-E92715B0D97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5" name="Rectangle 54" hidden="1">
            <a:extLst>
              <a:ext uri="{FF2B5EF4-FFF2-40B4-BE49-F238E27FC236}">
                <a16:creationId xmlns:a16="http://schemas.microsoft.com/office/drawing/2014/main" xmlns="" id="{79CCAACC-F299-4751-9740-FC3043F8878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5_1_Add" textlink="">
        <xdr:nvSpPr>
          <xdr:cNvPr id="56" name="Plus Sign 202" hidden="1">
            <a:extLst>
              <a:ext uri="{FF2B5EF4-FFF2-40B4-BE49-F238E27FC236}">
                <a16:creationId xmlns:a16="http://schemas.microsoft.com/office/drawing/2014/main" xmlns="" id="{71DA4C2C-76A1-435E-A044-158851C177A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5_1_Remove" textlink="">
        <xdr:nvSpPr>
          <xdr:cNvPr id="57" name="Minus Sign 203" hidden="1">
            <a:extLst>
              <a:ext uri="{FF2B5EF4-FFF2-40B4-BE49-F238E27FC236}">
                <a16:creationId xmlns:a16="http://schemas.microsoft.com/office/drawing/2014/main" xmlns="" id="{8BA5A037-03BE-40C7-98CA-B67E2546C1F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253853</xdr:colOff>
      <xdr:row>5</xdr:row>
      <xdr:rowOff>0</xdr:rowOff>
    </xdr:from>
    <xdr:to>
      <xdr:col>0</xdr:col>
      <xdr:colOff>837368</xdr:colOff>
      <xdr:row>8</xdr:row>
      <xdr:rowOff>28154</xdr:rowOff>
    </xdr:to>
    <xdr:grpSp>
      <xdr:nvGrpSpPr>
        <xdr:cNvPr id="58" name="AddRemoveBTN_PersonalInfoQ18_1" hidden="1">
          <a:extLst>
            <a:ext uri="{FF2B5EF4-FFF2-40B4-BE49-F238E27FC236}">
              <a16:creationId xmlns:a16="http://schemas.microsoft.com/office/drawing/2014/main" xmlns="" id="{D52CBD8C-0DA7-4F2B-B3CE-A78F351290D7}"/>
            </a:ext>
          </a:extLst>
        </xdr:cNvPr>
        <xdr:cNvGrpSpPr/>
      </xdr:nvGrpSpPr>
      <xdr:grpSpPr>
        <a:xfrm>
          <a:off x="250043" y="1095375"/>
          <a:ext cx="587325" cy="683474"/>
          <a:chOff x="3783440" y="44020817"/>
          <a:chExt cx="583515" cy="690735"/>
        </a:xfrm>
      </xdr:grpSpPr>
      <xdr:sp macro="" textlink="">
        <xdr:nvSpPr>
          <xdr:cNvPr id="59" name="Rounded Rectangle 19" hidden="1">
            <a:extLst>
              <a:ext uri="{FF2B5EF4-FFF2-40B4-BE49-F238E27FC236}">
                <a16:creationId xmlns:a16="http://schemas.microsoft.com/office/drawing/2014/main" xmlns="" id="{E5501500-5F75-4339-8F66-25180602ED3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0" name="Straight Connector 59" hidden="1">
            <a:extLst>
              <a:ext uri="{FF2B5EF4-FFF2-40B4-BE49-F238E27FC236}">
                <a16:creationId xmlns:a16="http://schemas.microsoft.com/office/drawing/2014/main" xmlns="" id="{718BE73F-A944-49D3-BDBD-FAF4C383A3A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Straight Connector 60" hidden="1">
            <a:extLst>
              <a:ext uri="{FF2B5EF4-FFF2-40B4-BE49-F238E27FC236}">
                <a16:creationId xmlns:a16="http://schemas.microsoft.com/office/drawing/2014/main" xmlns="" id="{6741ED8E-39F0-4415-8145-C1D682C6856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2" name="Rectangle 61" hidden="1">
            <a:extLst>
              <a:ext uri="{FF2B5EF4-FFF2-40B4-BE49-F238E27FC236}">
                <a16:creationId xmlns:a16="http://schemas.microsoft.com/office/drawing/2014/main" xmlns="" id="{FE3AD5BB-4310-4E22-B165-B850D7D994A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8_1_Add" textlink="">
        <xdr:nvSpPr>
          <xdr:cNvPr id="63" name="Plus Sign 230" hidden="1">
            <a:extLst>
              <a:ext uri="{FF2B5EF4-FFF2-40B4-BE49-F238E27FC236}">
                <a16:creationId xmlns:a16="http://schemas.microsoft.com/office/drawing/2014/main" xmlns="" id="{4AE5248B-FA08-44C9-808F-961A31236DA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8_1_Remove" textlink="">
        <xdr:nvSpPr>
          <xdr:cNvPr id="64" name="Minus Sign 231" hidden="1">
            <a:extLst>
              <a:ext uri="{FF2B5EF4-FFF2-40B4-BE49-F238E27FC236}">
                <a16:creationId xmlns:a16="http://schemas.microsoft.com/office/drawing/2014/main" xmlns="" id="{8214AEED-AA1E-4D40-8083-2FA311CED76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5</xdr:row>
      <xdr:rowOff>0</xdr:rowOff>
    </xdr:from>
    <xdr:to>
      <xdr:col>0</xdr:col>
      <xdr:colOff>837371</xdr:colOff>
      <xdr:row>8</xdr:row>
      <xdr:rowOff>68186</xdr:rowOff>
    </xdr:to>
    <xdr:grpSp>
      <xdr:nvGrpSpPr>
        <xdr:cNvPr id="65" name="AddRemoveBTN_PersonalInfoQ19_1" hidden="1">
          <a:extLst>
            <a:ext uri="{FF2B5EF4-FFF2-40B4-BE49-F238E27FC236}">
              <a16:creationId xmlns:a16="http://schemas.microsoft.com/office/drawing/2014/main" xmlns="" id="{365DF126-1FC8-4976-8D64-7969614DF089}"/>
            </a:ext>
          </a:extLst>
        </xdr:cNvPr>
        <xdr:cNvGrpSpPr/>
      </xdr:nvGrpSpPr>
      <xdr:grpSpPr>
        <a:xfrm>
          <a:off x="250046" y="1095375"/>
          <a:ext cx="587325" cy="723506"/>
          <a:chOff x="3783440" y="44020817"/>
          <a:chExt cx="583515" cy="690735"/>
        </a:xfrm>
      </xdr:grpSpPr>
      <xdr:sp macro="" textlink="">
        <xdr:nvSpPr>
          <xdr:cNvPr id="66" name="Rounded Rectangle 19" hidden="1">
            <a:extLst>
              <a:ext uri="{FF2B5EF4-FFF2-40B4-BE49-F238E27FC236}">
                <a16:creationId xmlns:a16="http://schemas.microsoft.com/office/drawing/2014/main" xmlns="" id="{8EB93471-6659-4C5B-BE51-8CA0893895B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7" name="Straight Connector 66" hidden="1">
            <a:extLst>
              <a:ext uri="{FF2B5EF4-FFF2-40B4-BE49-F238E27FC236}">
                <a16:creationId xmlns:a16="http://schemas.microsoft.com/office/drawing/2014/main" xmlns="" id="{C1256E08-F134-4749-833B-A561565CE8A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8" name="Straight Connector 67" hidden="1">
            <a:extLst>
              <a:ext uri="{FF2B5EF4-FFF2-40B4-BE49-F238E27FC236}">
                <a16:creationId xmlns:a16="http://schemas.microsoft.com/office/drawing/2014/main" xmlns="" id="{2290A8D9-B9A4-4EFF-A475-27E931B9E9D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9" name="Rectangle 68" hidden="1">
            <a:extLst>
              <a:ext uri="{FF2B5EF4-FFF2-40B4-BE49-F238E27FC236}">
                <a16:creationId xmlns:a16="http://schemas.microsoft.com/office/drawing/2014/main" xmlns="" id="{C5B03F12-F888-4468-A484-E37EABB668A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9_1_Add" textlink="">
        <xdr:nvSpPr>
          <xdr:cNvPr id="70" name="Plus Sign 237" hidden="1">
            <a:extLst>
              <a:ext uri="{FF2B5EF4-FFF2-40B4-BE49-F238E27FC236}">
                <a16:creationId xmlns:a16="http://schemas.microsoft.com/office/drawing/2014/main" xmlns="" id="{C76D4552-D8A0-4C1E-9E07-03CA6A095E0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9_1_Remove" textlink="">
        <xdr:nvSpPr>
          <xdr:cNvPr id="71" name="Minus Sign 238" hidden="1">
            <a:extLst>
              <a:ext uri="{FF2B5EF4-FFF2-40B4-BE49-F238E27FC236}">
                <a16:creationId xmlns:a16="http://schemas.microsoft.com/office/drawing/2014/main" xmlns="" id="{AAFF21AE-1F3F-422C-837C-4C375C26CB5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253854</xdr:colOff>
      <xdr:row>5</xdr:row>
      <xdr:rowOff>0</xdr:rowOff>
    </xdr:from>
    <xdr:to>
      <xdr:col>0</xdr:col>
      <xdr:colOff>837369</xdr:colOff>
      <xdr:row>8</xdr:row>
      <xdr:rowOff>68187</xdr:rowOff>
    </xdr:to>
    <xdr:grpSp>
      <xdr:nvGrpSpPr>
        <xdr:cNvPr id="72" name="AddRemoveBTN_PersonalInfoQ20_1" hidden="1">
          <a:extLst>
            <a:ext uri="{FF2B5EF4-FFF2-40B4-BE49-F238E27FC236}">
              <a16:creationId xmlns:a16="http://schemas.microsoft.com/office/drawing/2014/main" xmlns="" id="{058C91B0-C68D-4CEF-9241-ADE91996121D}"/>
            </a:ext>
          </a:extLst>
        </xdr:cNvPr>
        <xdr:cNvGrpSpPr/>
      </xdr:nvGrpSpPr>
      <xdr:grpSpPr>
        <a:xfrm>
          <a:off x="250044" y="1095375"/>
          <a:ext cx="587325" cy="723507"/>
          <a:chOff x="3783440" y="44020817"/>
          <a:chExt cx="583515" cy="690735"/>
        </a:xfrm>
      </xdr:grpSpPr>
      <xdr:sp macro="" textlink="">
        <xdr:nvSpPr>
          <xdr:cNvPr id="73" name="Rounded Rectangle 19" hidden="1">
            <a:extLst>
              <a:ext uri="{FF2B5EF4-FFF2-40B4-BE49-F238E27FC236}">
                <a16:creationId xmlns:a16="http://schemas.microsoft.com/office/drawing/2014/main" xmlns="" id="{A43A4638-86F6-4DBC-9952-A51B805B43A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4" name="Straight Connector 73" hidden="1">
            <a:extLst>
              <a:ext uri="{FF2B5EF4-FFF2-40B4-BE49-F238E27FC236}">
                <a16:creationId xmlns:a16="http://schemas.microsoft.com/office/drawing/2014/main" xmlns="" id="{554A6F22-92A4-47BF-88AB-999C45E34D6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hidden="1">
            <a:extLst>
              <a:ext uri="{FF2B5EF4-FFF2-40B4-BE49-F238E27FC236}">
                <a16:creationId xmlns:a16="http://schemas.microsoft.com/office/drawing/2014/main" xmlns="" id="{F42653A4-4557-4E5D-A583-3168F85702E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Rectangle 75" hidden="1">
            <a:extLst>
              <a:ext uri="{FF2B5EF4-FFF2-40B4-BE49-F238E27FC236}">
                <a16:creationId xmlns:a16="http://schemas.microsoft.com/office/drawing/2014/main" xmlns="" id="{D0C9CEC4-1CB8-47DE-9811-8650E1E22CB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0_1_Add" textlink="">
        <xdr:nvSpPr>
          <xdr:cNvPr id="77" name="Plus Sign 244" hidden="1">
            <a:extLst>
              <a:ext uri="{FF2B5EF4-FFF2-40B4-BE49-F238E27FC236}">
                <a16:creationId xmlns:a16="http://schemas.microsoft.com/office/drawing/2014/main" xmlns="" id="{0A6B183C-B071-4F4A-8289-EB214836607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0_1_Remove" textlink="">
        <xdr:nvSpPr>
          <xdr:cNvPr id="78" name="Minus Sign 245" hidden="1">
            <a:extLst>
              <a:ext uri="{FF2B5EF4-FFF2-40B4-BE49-F238E27FC236}">
                <a16:creationId xmlns:a16="http://schemas.microsoft.com/office/drawing/2014/main" xmlns="" id="{1F743D7F-2791-4D6B-BCA8-F1B8E99A055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5</xdr:row>
      <xdr:rowOff>0</xdr:rowOff>
    </xdr:from>
    <xdr:to>
      <xdr:col>0</xdr:col>
      <xdr:colOff>837370</xdr:colOff>
      <xdr:row>8</xdr:row>
      <xdr:rowOff>54382</xdr:rowOff>
    </xdr:to>
    <xdr:grpSp>
      <xdr:nvGrpSpPr>
        <xdr:cNvPr id="79" name="AddRemoveBTN_PersonalInfoQ21_1" hidden="1">
          <a:extLst>
            <a:ext uri="{FF2B5EF4-FFF2-40B4-BE49-F238E27FC236}">
              <a16:creationId xmlns:a16="http://schemas.microsoft.com/office/drawing/2014/main" xmlns="" id="{09B5B4CC-326E-4E79-81B0-E2666134EA09}"/>
            </a:ext>
          </a:extLst>
        </xdr:cNvPr>
        <xdr:cNvGrpSpPr/>
      </xdr:nvGrpSpPr>
      <xdr:grpSpPr>
        <a:xfrm>
          <a:off x="250045" y="1095375"/>
          <a:ext cx="587325" cy="715417"/>
          <a:chOff x="3783440" y="44020817"/>
          <a:chExt cx="583515" cy="690735"/>
        </a:xfrm>
      </xdr:grpSpPr>
      <xdr:sp macro="" textlink="">
        <xdr:nvSpPr>
          <xdr:cNvPr id="80" name="Rounded Rectangle 19" hidden="1">
            <a:extLst>
              <a:ext uri="{FF2B5EF4-FFF2-40B4-BE49-F238E27FC236}">
                <a16:creationId xmlns:a16="http://schemas.microsoft.com/office/drawing/2014/main" xmlns="" id="{44F11D88-034E-4FC9-8C33-5CBA4B88730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1" name="Straight Connector 80" hidden="1">
            <a:extLst>
              <a:ext uri="{FF2B5EF4-FFF2-40B4-BE49-F238E27FC236}">
                <a16:creationId xmlns:a16="http://schemas.microsoft.com/office/drawing/2014/main" xmlns="" id="{5C9B1B81-D918-461C-B7DD-C9B6092BD20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2" name="Straight Connector 81" hidden="1">
            <a:extLst>
              <a:ext uri="{FF2B5EF4-FFF2-40B4-BE49-F238E27FC236}">
                <a16:creationId xmlns:a16="http://schemas.microsoft.com/office/drawing/2014/main" xmlns="" id="{B669F3C2-66E5-4643-A0DA-DFD1F7DB746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Rectangle 82" hidden="1">
            <a:extLst>
              <a:ext uri="{FF2B5EF4-FFF2-40B4-BE49-F238E27FC236}">
                <a16:creationId xmlns:a16="http://schemas.microsoft.com/office/drawing/2014/main" xmlns="" id="{E24B3201-9825-4EBB-9F50-C23D160DAAC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1_1_Add" textlink="">
        <xdr:nvSpPr>
          <xdr:cNvPr id="84" name="Plus Sign 251" hidden="1">
            <a:extLst>
              <a:ext uri="{FF2B5EF4-FFF2-40B4-BE49-F238E27FC236}">
                <a16:creationId xmlns:a16="http://schemas.microsoft.com/office/drawing/2014/main" xmlns="" id="{5063598C-C599-4816-8875-4A548290D92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1_1_Remove" textlink="">
        <xdr:nvSpPr>
          <xdr:cNvPr id="85" name="Minus Sign 252" hidden="1">
            <a:extLst>
              <a:ext uri="{FF2B5EF4-FFF2-40B4-BE49-F238E27FC236}">
                <a16:creationId xmlns:a16="http://schemas.microsoft.com/office/drawing/2014/main" xmlns="" id="{33B8C6E4-2997-49CC-8FB0-6D0CE4FB671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253859</xdr:colOff>
      <xdr:row>5</xdr:row>
      <xdr:rowOff>0</xdr:rowOff>
    </xdr:from>
    <xdr:to>
      <xdr:col>0</xdr:col>
      <xdr:colOff>836717</xdr:colOff>
      <xdr:row>8</xdr:row>
      <xdr:rowOff>56453</xdr:rowOff>
    </xdr:to>
    <xdr:grpSp>
      <xdr:nvGrpSpPr>
        <xdr:cNvPr id="86" name="AddRemoveBTN_PersonalInfoQ22_1" hidden="1">
          <a:extLst>
            <a:ext uri="{FF2B5EF4-FFF2-40B4-BE49-F238E27FC236}">
              <a16:creationId xmlns:a16="http://schemas.microsoft.com/office/drawing/2014/main" xmlns="" id="{3628468D-C9FA-41DA-9D3A-76BF884EAFAC}"/>
            </a:ext>
          </a:extLst>
        </xdr:cNvPr>
        <xdr:cNvGrpSpPr/>
      </xdr:nvGrpSpPr>
      <xdr:grpSpPr>
        <a:xfrm>
          <a:off x="250049" y="1095375"/>
          <a:ext cx="586668" cy="717488"/>
          <a:chOff x="3783440" y="44020817"/>
          <a:chExt cx="583515" cy="690735"/>
        </a:xfrm>
      </xdr:grpSpPr>
      <xdr:sp macro="" textlink="">
        <xdr:nvSpPr>
          <xdr:cNvPr id="87" name="Rounded Rectangle 19" hidden="1">
            <a:extLst>
              <a:ext uri="{FF2B5EF4-FFF2-40B4-BE49-F238E27FC236}">
                <a16:creationId xmlns:a16="http://schemas.microsoft.com/office/drawing/2014/main" xmlns="" id="{2AB7A23F-849D-479C-8A71-68D40C08EC1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8" name="Straight Connector 87" hidden="1">
            <a:extLst>
              <a:ext uri="{FF2B5EF4-FFF2-40B4-BE49-F238E27FC236}">
                <a16:creationId xmlns:a16="http://schemas.microsoft.com/office/drawing/2014/main" xmlns="" id="{0B2C8B4C-39AB-4FD1-A829-1EEC753FA34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9" name="Straight Connector 88" hidden="1">
            <a:extLst>
              <a:ext uri="{FF2B5EF4-FFF2-40B4-BE49-F238E27FC236}">
                <a16:creationId xmlns:a16="http://schemas.microsoft.com/office/drawing/2014/main" xmlns="" id="{552C3814-70E9-4CC3-966A-DE22F3A0880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0" name="Rectangle 89" hidden="1">
            <a:extLst>
              <a:ext uri="{FF2B5EF4-FFF2-40B4-BE49-F238E27FC236}">
                <a16:creationId xmlns:a16="http://schemas.microsoft.com/office/drawing/2014/main" xmlns="" id="{46C78267-40DF-4392-B982-2F8B8783A89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2_1_Add" textlink="">
        <xdr:nvSpPr>
          <xdr:cNvPr id="91" name="Plus Sign 258" hidden="1">
            <a:extLst>
              <a:ext uri="{FF2B5EF4-FFF2-40B4-BE49-F238E27FC236}">
                <a16:creationId xmlns:a16="http://schemas.microsoft.com/office/drawing/2014/main" xmlns="" id="{B09BEB2D-25AD-4A97-B4A3-99788ADF8DE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2_1_Remove" textlink="">
        <xdr:nvSpPr>
          <xdr:cNvPr id="92" name="Minus Sign 259" hidden="1">
            <a:extLst>
              <a:ext uri="{FF2B5EF4-FFF2-40B4-BE49-F238E27FC236}">
                <a16:creationId xmlns:a16="http://schemas.microsoft.com/office/drawing/2014/main" xmlns="" id="{F40B346B-7E7C-4193-889F-EC87E94821F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6</xdr:col>
      <xdr:colOff>579120</xdr:colOff>
      <xdr:row>1</xdr:row>
      <xdr:rowOff>161925</xdr:rowOff>
    </xdr:from>
    <xdr:to>
      <xdr:col>9</xdr:col>
      <xdr:colOff>1171574</xdr:colOff>
      <xdr:row>3</xdr:row>
      <xdr:rowOff>66675</xdr:rowOff>
    </xdr:to>
    <xdr:grpSp>
      <xdr:nvGrpSpPr>
        <xdr:cNvPr id="94" name="NaviCollapsed" hidden="1">
          <a:extLst>
            <a:ext uri="{FF2B5EF4-FFF2-40B4-BE49-F238E27FC236}">
              <a16:creationId xmlns:a16="http://schemas.microsoft.com/office/drawing/2014/main" xmlns="" id="{1F19CD5C-C92D-446C-89A0-1FDDC95F537A}"/>
            </a:ext>
          </a:extLst>
        </xdr:cNvPr>
        <xdr:cNvGrpSpPr/>
      </xdr:nvGrpSpPr>
      <xdr:grpSpPr>
        <a:xfrm>
          <a:off x="4933950" y="382905"/>
          <a:ext cx="5875019" cy="339090"/>
          <a:chOff x="2486026" y="1114425"/>
          <a:chExt cx="5848349" cy="342900"/>
        </a:xfrm>
      </xdr:grpSpPr>
      <xdr:sp macro="[0]!GoToPersonalInfo" textlink="">
        <xdr:nvSpPr>
          <xdr:cNvPr id="95" name="Rectangle: Rounded Corners 289" hidden="1">
            <a:extLst>
              <a:ext uri="{FF2B5EF4-FFF2-40B4-BE49-F238E27FC236}">
                <a16:creationId xmlns:a16="http://schemas.microsoft.com/office/drawing/2014/main" xmlns="" id="{D60BD5F8-E479-4BBF-998F-427F663BA039}"/>
              </a:ext>
            </a:extLst>
          </xdr:cNvPr>
          <xdr:cNvSpPr/>
        </xdr:nvSpPr>
        <xdr:spPr>
          <a:xfrm>
            <a:off x="24860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1.</a:t>
            </a:r>
          </a:p>
        </xdr:txBody>
      </xdr:sp>
      <xdr:sp macro="[0]!GoToEducWork" textlink="">
        <xdr:nvSpPr>
          <xdr:cNvPr id="96" name="Rectangle: Rounded Corners 290" hidden="1">
            <a:extLst>
              <a:ext uri="{FF2B5EF4-FFF2-40B4-BE49-F238E27FC236}">
                <a16:creationId xmlns:a16="http://schemas.microsoft.com/office/drawing/2014/main" xmlns="" id="{B45A00A2-7F93-4222-B66C-40725EB3CCF8}"/>
              </a:ext>
            </a:extLst>
          </xdr:cNvPr>
          <xdr:cNvSpPr/>
        </xdr:nvSpPr>
        <xdr:spPr>
          <a:xfrm>
            <a:off x="32194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2.</a:t>
            </a:r>
          </a:p>
        </xdr:txBody>
      </xdr:sp>
      <xdr:sp macro="[0]!GoToRelation" textlink="">
        <xdr:nvSpPr>
          <xdr:cNvPr id="97" name="Rectangle: Rounded Corners 291" hidden="1">
            <a:extLst>
              <a:ext uri="{FF2B5EF4-FFF2-40B4-BE49-F238E27FC236}">
                <a16:creationId xmlns:a16="http://schemas.microsoft.com/office/drawing/2014/main" xmlns="" id="{E50BB2AE-EF63-4788-AE69-14939A86E6E4}"/>
              </a:ext>
            </a:extLst>
          </xdr:cNvPr>
          <xdr:cNvSpPr/>
        </xdr:nvSpPr>
        <xdr:spPr>
          <a:xfrm>
            <a:off x="395287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3.</a:t>
            </a:r>
          </a:p>
        </xdr:txBody>
      </xdr:sp>
      <xdr:sp macro="[0]!GoToCharges" textlink="">
        <xdr:nvSpPr>
          <xdr:cNvPr id="98" name="Rectangle: Rounded Corners 292" hidden="1">
            <a:extLst>
              <a:ext uri="{FF2B5EF4-FFF2-40B4-BE49-F238E27FC236}">
                <a16:creationId xmlns:a16="http://schemas.microsoft.com/office/drawing/2014/main" xmlns="" id="{D1629ECA-8A05-4C0C-9DFE-29A170366516}"/>
              </a:ext>
            </a:extLst>
          </xdr:cNvPr>
          <xdr:cNvSpPr/>
        </xdr:nvSpPr>
        <xdr:spPr>
          <a:xfrm>
            <a:off x="468630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4.</a:t>
            </a:r>
          </a:p>
        </xdr:txBody>
      </xdr:sp>
      <xdr:sp macro="[0]!GoToCriminalRelation" textlink="">
        <xdr:nvSpPr>
          <xdr:cNvPr id="99" name="Rectangle: Rounded Corners 293" hidden="1">
            <a:extLst>
              <a:ext uri="{FF2B5EF4-FFF2-40B4-BE49-F238E27FC236}">
                <a16:creationId xmlns:a16="http://schemas.microsoft.com/office/drawing/2014/main" xmlns="" id="{9E5EA051-FBA4-46F8-BB7F-0B2BAF26A988}"/>
              </a:ext>
            </a:extLst>
          </xdr:cNvPr>
          <xdr:cNvSpPr/>
        </xdr:nvSpPr>
        <xdr:spPr>
          <a:xfrm>
            <a:off x="5419726" y="1114425"/>
            <a:ext cx="685800" cy="34290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5.</a:t>
            </a:r>
          </a:p>
        </xdr:txBody>
      </xdr:sp>
      <xdr:sp macro="[0]!GoToProperty" textlink="">
        <xdr:nvSpPr>
          <xdr:cNvPr id="100" name="Rectangle: Rounded Corners 294" hidden="1">
            <a:extLst>
              <a:ext uri="{FF2B5EF4-FFF2-40B4-BE49-F238E27FC236}">
                <a16:creationId xmlns:a16="http://schemas.microsoft.com/office/drawing/2014/main" xmlns="" id="{1DDCEA47-3347-44B5-BEA3-602A7B35F3D3}"/>
              </a:ext>
            </a:extLst>
          </xdr:cNvPr>
          <xdr:cNvSpPr/>
        </xdr:nvSpPr>
        <xdr:spPr>
          <a:xfrm>
            <a:off x="61531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6.</a:t>
            </a:r>
          </a:p>
        </xdr:txBody>
      </xdr:sp>
      <xdr:sp macro="[0]!ExtractPDF" textlink="">
        <xdr:nvSpPr>
          <xdr:cNvPr id="101" name="Rectangle: Rounded Corners 295" hidden="1">
            <a:extLst>
              <a:ext uri="{FF2B5EF4-FFF2-40B4-BE49-F238E27FC236}">
                <a16:creationId xmlns:a16="http://schemas.microsoft.com/office/drawing/2014/main" xmlns="" id="{A3DB35B4-40F3-4BE5-A74A-38B58D5836BA}"/>
              </a:ext>
            </a:extLst>
          </xdr:cNvPr>
          <xdr:cNvSpPr/>
        </xdr:nvSpPr>
        <xdr:spPr>
          <a:xfrm>
            <a:off x="7315201" y="1114425"/>
            <a:ext cx="1019174"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Արտահանել</a:t>
            </a:r>
            <a:endParaRPr lang="en-US" sz="1400" b="1">
              <a:solidFill>
                <a:schemeClr val="tx1"/>
              </a:solidFill>
            </a:endParaRPr>
          </a:p>
        </xdr:txBody>
      </xdr:sp>
    </xdr:grpSp>
    <xdr:clientData/>
  </xdr:twoCellAnchor>
  <xdr:twoCellAnchor editAs="absolute">
    <xdr:from>
      <xdr:col>10</xdr:col>
      <xdr:colOff>1437639</xdr:colOff>
      <xdr:row>1</xdr:row>
      <xdr:rowOff>95250</xdr:rowOff>
    </xdr:from>
    <xdr:to>
      <xdr:col>12</xdr:col>
      <xdr:colOff>295275</xdr:colOff>
      <xdr:row>3</xdr:row>
      <xdr:rowOff>190500</xdr:rowOff>
    </xdr:to>
    <xdr:sp macro="[0]!Collapse_Expand_Menu" textlink="">
      <xdr:nvSpPr>
        <xdr:cNvPr id="102" name="Rectangle: Rounded Corners 296">
          <a:extLst>
            <a:ext uri="{FF2B5EF4-FFF2-40B4-BE49-F238E27FC236}">
              <a16:creationId xmlns:a16="http://schemas.microsoft.com/office/drawing/2014/main" xmlns="" id="{3444720C-1A79-4930-813B-91A30A51F1B1}"/>
            </a:ext>
          </a:extLst>
        </xdr:cNvPr>
        <xdr:cNvSpPr/>
      </xdr:nvSpPr>
      <xdr:spPr>
        <a:xfrm>
          <a:off x="13083539" y="298450"/>
          <a:ext cx="1270636" cy="5016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Ընդլայնել/</a:t>
          </a:r>
          <a:endParaRPr lang="en-US" sz="1100" b="1" i="1">
            <a:solidFill>
              <a:schemeClr val="tx1"/>
            </a:solidFill>
            <a:effectLst/>
            <a:latin typeface="+mn-lt"/>
            <a:ea typeface="+mn-ea"/>
            <a:cs typeface="+mn-cs"/>
          </a:endParaRPr>
        </a:p>
        <a:p>
          <a:pPr algn="ctr"/>
          <a:r>
            <a:rPr lang="hy-AM" sz="1100" b="1" i="1">
              <a:solidFill>
                <a:schemeClr val="tx1"/>
              </a:solidFill>
              <a:effectLst/>
              <a:latin typeface="+mn-lt"/>
              <a:ea typeface="+mn-ea"/>
              <a:cs typeface="+mn-cs"/>
            </a:rPr>
            <a:t>Փակել</a:t>
          </a:r>
          <a:r>
            <a:rPr lang="en-US" sz="1100" b="1" i="1">
              <a:solidFill>
                <a:schemeClr val="tx1"/>
              </a:solidFill>
              <a:effectLst/>
              <a:latin typeface="+mn-lt"/>
              <a:ea typeface="+mn-ea"/>
              <a:cs typeface="+mn-cs"/>
            </a:rPr>
            <a:t> </a:t>
          </a:r>
          <a:r>
            <a:rPr lang="hy-AM" sz="1100" b="1" i="1" baseline="0">
              <a:solidFill>
                <a:schemeClr val="tx1"/>
              </a:solidFill>
              <a:effectLst/>
              <a:latin typeface="+mn-lt"/>
              <a:ea typeface="+mn-ea"/>
              <a:cs typeface="+mn-cs"/>
            </a:rPr>
            <a:t>մենյուն</a:t>
          </a:r>
          <a:endParaRPr lang="en-US" sz="1400" b="1">
            <a:solidFill>
              <a:schemeClr val="tx1"/>
            </a:solidFill>
          </a:endParaRPr>
        </a:p>
      </xdr:txBody>
    </xdr:sp>
    <xdr:clientData/>
  </xdr:twoCellAnchor>
  <xdr:twoCellAnchor editAs="absolute">
    <xdr:from>
      <xdr:col>10</xdr:col>
      <xdr:colOff>845820</xdr:colOff>
      <xdr:row>1</xdr:row>
      <xdr:rowOff>38100</xdr:rowOff>
    </xdr:from>
    <xdr:to>
      <xdr:col>10</xdr:col>
      <xdr:colOff>1388745</xdr:colOff>
      <xdr:row>3</xdr:row>
      <xdr:rowOff>190500</xdr:rowOff>
    </xdr:to>
    <xdr:pic macro="[0]!GoToMain">
      <xdr:nvPicPr>
        <xdr:cNvPr id="103" name="Picture 102">
          <a:extLst>
            <a:ext uri="{FF2B5EF4-FFF2-40B4-BE49-F238E27FC236}">
              <a16:creationId xmlns:a16="http://schemas.microsoft.com/office/drawing/2014/main" xmlns="" id="{60D6905C-7732-4947-A4DD-A187B25435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61495" y="257175"/>
          <a:ext cx="542925" cy="590550"/>
        </a:xfrm>
        <a:prstGeom prst="rect">
          <a:avLst/>
        </a:prstGeom>
      </xdr:spPr>
    </xdr:pic>
    <xdr:clientData/>
  </xdr:twoCellAnchor>
  <xdr:twoCellAnchor editAs="oneCell">
    <xdr:from>
      <xdr:col>0</xdr:col>
      <xdr:colOff>251460</xdr:colOff>
      <xdr:row>15</xdr:row>
      <xdr:rowOff>0</xdr:rowOff>
    </xdr:from>
    <xdr:to>
      <xdr:col>0</xdr:col>
      <xdr:colOff>828625</xdr:colOff>
      <xdr:row>23</xdr:row>
      <xdr:rowOff>343114</xdr:rowOff>
    </xdr:to>
    <xdr:grpSp>
      <xdr:nvGrpSpPr>
        <xdr:cNvPr id="111" name="AddRemoveBTN_EducWorkQ4_1" hidden="1">
          <a:extLst>
            <a:ext uri="{FF2B5EF4-FFF2-40B4-BE49-F238E27FC236}">
              <a16:creationId xmlns:a16="http://schemas.microsoft.com/office/drawing/2014/main" xmlns="" id="{544FF810-6645-4F1A-BB66-775042BA1AD1}"/>
            </a:ext>
          </a:extLst>
        </xdr:cNvPr>
        <xdr:cNvGrpSpPr/>
      </xdr:nvGrpSpPr>
      <xdr:grpSpPr>
        <a:xfrm>
          <a:off x="247650" y="3171825"/>
          <a:ext cx="579070" cy="686014"/>
          <a:chOff x="3783440" y="44020817"/>
          <a:chExt cx="583515" cy="690735"/>
        </a:xfrm>
      </xdr:grpSpPr>
      <xdr:sp macro="" textlink="">
        <xdr:nvSpPr>
          <xdr:cNvPr id="112" name="Rounded Rectangle 19" hidden="1">
            <a:extLst>
              <a:ext uri="{FF2B5EF4-FFF2-40B4-BE49-F238E27FC236}">
                <a16:creationId xmlns:a16="http://schemas.microsoft.com/office/drawing/2014/main" xmlns="" id="{E944BD07-8B45-42FE-9DD2-A452A991321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3" name="Straight Connector 112" hidden="1">
            <a:extLst>
              <a:ext uri="{FF2B5EF4-FFF2-40B4-BE49-F238E27FC236}">
                <a16:creationId xmlns:a16="http://schemas.microsoft.com/office/drawing/2014/main" xmlns="" id="{31FF9822-0816-4FEC-97EB-F8DA4982EF8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4" name="Straight Connector 113" hidden="1">
            <a:extLst>
              <a:ext uri="{FF2B5EF4-FFF2-40B4-BE49-F238E27FC236}">
                <a16:creationId xmlns:a16="http://schemas.microsoft.com/office/drawing/2014/main" xmlns="" id="{413FC0E0-6377-4929-AFE0-767790C4B0D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15" name="Rectangle 114" hidden="1">
            <a:extLst>
              <a:ext uri="{FF2B5EF4-FFF2-40B4-BE49-F238E27FC236}">
                <a16:creationId xmlns:a16="http://schemas.microsoft.com/office/drawing/2014/main" xmlns="" id="{F3B64B4B-82F2-46BB-9CB2-981FD85CC38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16" name="Plus Sign 153" hidden="1">
            <a:extLst>
              <a:ext uri="{FF2B5EF4-FFF2-40B4-BE49-F238E27FC236}">
                <a16:creationId xmlns:a16="http://schemas.microsoft.com/office/drawing/2014/main" xmlns="" id="{F0949695-E57F-4391-B1CE-D88DFF933BF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17" name="Minus Sign 154" hidden="1">
            <a:extLst>
              <a:ext uri="{FF2B5EF4-FFF2-40B4-BE49-F238E27FC236}">
                <a16:creationId xmlns:a16="http://schemas.microsoft.com/office/drawing/2014/main" xmlns="" id="{E9829C4E-2332-44A7-909A-5984C0441DB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15</xdr:row>
      <xdr:rowOff>0</xdr:rowOff>
    </xdr:from>
    <xdr:to>
      <xdr:col>0</xdr:col>
      <xdr:colOff>828625</xdr:colOff>
      <xdr:row>23</xdr:row>
      <xdr:rowOff>343114</xdr:rowOff>
    </xdr:to>
    <xdr:grpSp>
      <xdr:nvGrpSpPr>
        <xdr:cNvPr id="118" name="AddRemoveBTN_EducWorkQ5_1" hidden="1">
          <a:extLst>
            <a:ext uri="{FF2B5EF4-FFF2-40B4-BE49-F238E27FC236}">
              <a16:creationId xmlns:a16="http://schemas.microsoft.com/office/drawing/2014/main" xmlns="" id="{7BDD1D78-4B39-48B5-AD92-C0CE6F51FF8D}"/>
            </a:ext>
          </a:extLst>
        </xdr:cNvPr>
        <xdr:cNvGrpSpPr/>
      </xdr:nvGrpSpPr>
      <xdr:grpSpPr>
        <a:xfrm>
          <a:off x="247650" y="3171825"/>
          <a:ext cx="579070" cy="686014"/>
          <a:chOff x="3783440" y="44020817"/>
          <a:chExt cx="583515" cy="690735"/>
        </a:xfrm>
      </xdr:grpSpPr>
      <xdr:sp macro="" textlink="">
        <xdr:nvSpPr>
          <xdr:cNvPr id="119" name="Rounded Rectangle 19" hidden="1">
            <a:extLst>
              <a:ext uri="{FF2B5EF4-FFF2-40B4-BE49-F238E27FC236}">
                <a16:creationId xmlns:a16="http://schemas.microsoft.com/office/drawing/2014/main" xmlns="" id="{8AE3F468-D21B-4FA1-B66F-6B771C43A49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20" name="Straight Connector 119" hidden="1">
            <a:extLst>
              <a:ext uri="{FF2B5EF4-FFF2-40B4-BE49-F238E27FC236}">
                <a16:creationId xmlns:a16="http://schemas.microsoft.com/office/drawing/2014/main" xmlns="" id="{714084D8-E453-431D-BE35-9D27E38F081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1" name="Straight Connector 120" hidden="1">
            <a:extLst>
              <a:ext uri="{FF2B5EF4-FFF2-40B4-BE49-F238E27FC236}">
                <a16:creationId xmlns:a16="http://schemas.microsoft.com/office/drawing/2014/main" xmlns="" id="{E4EA8172-FB16-4AE6-8380-C3C8D4C506D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2" name="Rectangle 121" hidden="1">
            <a:extLst>
              <a:ext uri="{FF2B5EF4-FFF2-40B4-BE49-F238E27FC236}">
                <a16:creationId xmlns:a16="http://schemas.microsoft.com/office/drawing/2014/main" xmlns="" id="{B3A3A527-F605-4FF1-BAF3-CCADEEA6970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23" name="Plus Sign 153" hidden="1">
            <a:extLst>
              <a:ext uri="{FF2B5EF4-FFF2-40B4-BE49-F238E27FC236}">
                <a16:creationId xmlns:a16="http://schemas.microsoft.com/office/drawing/2014/main" xmlns="" id="{4064E5BF-88A1-4C84-BEC4-76C44E14D07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24" name="Minus Sign 154" hidden="1">
            <a:extLst>
              <a:ext uri="{FF2B5EF4-FFF2-40B4-BE49-F238E27FC236}">
                <a16:creationId xmlns:a16="http://schemas.microsoft.com/office/drawing/2014/main" xmlns="" id="{DBAE6372-2F95-4482-A940-C8BAB977922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343114</xdr:rowOff>
    </xdr:to>
    <xdr:grpSp>
      <xdr:nvGrpSpPr>
        <xdr:cNvPr id="125" name="AddRemoveBTN_EducWorkQ6_1" hidden="1">
          <a:extLst>
            <a:ext uri="{FF2B5EF4-FFF2-40B4-BE49-F238E27FC236}">
              <a16:creationId xmlns:a16="http://schemas.microsoft.com/office/drawing/2014/main" xmlns="" id="{4F7D775F-8C1B-40E9-87F1-56DD763F0838}"/>
            </a:ext>
          </a:extLst>
        </xdr:cNvPr>
        <xdr:cNvGrpSpPr/>
      </xdr:nvGrpSpPr>
      <xdr:grpSpPr>
        <a:xfrm>
          <a:off x="243840" y="3171825"/>
          <a:ext cx="585420" cy="686014"/>
          <a:chOff x="3783440" y="44020817"/>
          <a:chExt cx="583515" cy="690735"/>
        </a:xfrm>
      </xdr:grpSpPr>
      <xdr:sp macro="" textlink="">
        <xdr:nvSpPr>
          <xdr:cNvPr id="126" name="Rounded Rectangle 19" hidden="1">
            <a:extLst>
              <a:ext uri="{FF2B5EF4-FFF2-40B4-BE49-F238E27FC236}">
                <a16:creationId xmlns:a16="http://schemas.microsoft.com/office/drawing/2014/main" xmlns="" id="{6B27A2D6-C9BB-4E08-863C-5316BAA693A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27" name="Straight Connector 126" hidden="1">
            <a:extLst>
              <a:ext uri="{FF2B5EF4-FFF2-40B4-BE49-F238E27FC236}">
                <a16:creationId xmlns:a16="http://schemas.microsoft.com/office/drawing/2014/main" xmlns="" id="{95159EDB-A75D-410C-A448-AAD123FB083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8" name="Straight Connector 127" hidden="1">
            <a:extLst>
              <a:ext uri="{FF2B5EF4-FFF2-40B4-BE49-F238E27FC236}">
                <a16:creationId xmlns:a16="http://schemas.microsoft.com/office/drawing/2014/main" xmlns="" id="{2E099643-2C2B-4F01-A76A-D0A94C15340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9" name="Rectangle 128" hidden="1">
            <a:extLst>
              <a:ext uri="{FF2B5EF4-FFF2-40B4-BE49-F238E27FC236}">
                <a16:creationId xmlns:a16="http://schemas.microsoft.com/office/drawing/2014/main" xmlns="" id="{FEBA47F9-2A99-4E60-90A7-3C8A4516743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130" name="Plus Sign 153" hidden="1">
            <a:extLst>
              <a:ext uri="{FF2B5EF4-FFF2-40B4-BE49-F238E27FC236}">
                <a16:creationId xmlns:a16="http://schemas.microsoft.com/office/drawing/2014/main" xmlns="" id="{CD52D412-B820-40F9-8787-96D56366B9E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131" name="Minus Sign 154" hidden="1">
            <a:extLst>
              <a:ext uri="{FF2B5EF4-FFF2-40B4-BE49-F238E27FC236}">
                <a16:creationId xmlns:a16="http://schemas.microsoft.com/office/drawing/2014/main" xmlns="" id="{FF1414F6-48E8-4269-B847-DD8E3719DD0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343114</xdr:rowOff>
    </xdr:to>
    <xdr:grpSp>
      <xdr:nvGrpSpPr>
        <xdr:cNvPr id="132" name="AddRemoveBTN_EducWorkQ7_1" hidden="1">
          <a:extLst>
            <a:ext uri="{FF2B5EF4-FFF2-40B4-BE49-F238E27FC236}">
              <a16:creationId xmlns:a16="http://schemas.microsoft.com/office/drawing/2014/main" xmlns="" id="{45870E64-1CD2-4884-A0B7-6B8883693702}"/>
            </a:ext>
          </a:extLst>
        </xdr:cNvPr>
        <xdr:cNvGrpSpPr/>
      </xdr:nvGrpSpPr>
      <xdr:grpSpPr>
        <a:xfrm>
          <a:off x="243840" y="3171825"/>
          <a:ext cx="585420" cy="686014"/>
          <a:chOff x="3783440" y="44020817"/>
          <a:chExt cx="583515" cy="690735"/>
        </a:xfrm>
      </xdr:grpSpPr>
      <xdr:sp macro="" textlink="">
        <xdr:nvSpPr>
          <xdr:cNvPr id="133" name="Rounded Rectangle 19" hidden="1">
            <a:extLst>
              <a:ext uri="{FF2B5EF4-FFF2-40B4-BE49-F238E27FC236}">
                <a16:creationId xmlns:a16="http://schemas.microsoft.com/office/drawing/2014/main" xmlns="" id="{A65BF243-7B1E-4DFF-A8C7-98379AF3580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4" name="Straight Connector 133" hidden="1">
            <a:extLst>
              <a:ext uri="{FF2B5EF4-FFF2-40B4-BE49-F238E27FC236}">
                <a16:creationId xmlns:a16="http://schemas.microsoft.com/office/drawing/2014/main" xmlns="" id="{3D18ECAF-36DB-4819-A1F7-3C9563B6BE1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5" name="Straight Connector 134" hidden="1">
            <a:extLst>
              <a:ext uri="{FF2B5EF4-FFF2-40B4-BE49-F238E27FC236}">
                <a16:creationId xmlns:a16="http://schemas.microsoft.com/office/drawing/2014/main" xmlns="" id="{44D116E4-50AE-4239-9E8F-BE3D75E6F7C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6" name="Rectangle 135" hidden="1">
            <a:extLst>
              <a:ext uri="{FF2B5EF4-FFF2-40B4-BE49-F238E27FC236}">
                <a16:creationId xmlns:a16="http://schemas.microsoft.com/office/drawing/2014/main" xmlns="" id="{93F6BF18-2A5E-4858-9871-D70CD60E1F6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137" name="Plus Sign 153" hidden="1">
            <a:extLst>
              <a:ext uri="{FF2B5EF4-FFF2-40B4-BE49-F238E27FC236}">
                <a16:creationId xmlns:a16="http://schemas.microsoft.com/office/drawing/2014/main" xmlns="" id="{B267DAD1-C617-4D5D-B86C-D902E495C56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138" name="Minus Sign 154" hidden="1">
            <a:extLst>
              <a:ext uri="{FF2B5EF4-FFF2-40B4-BE49-F238E27FC236}">
                <a16:creationId xmlns:a16="http://schemas.microsoft.com/office/drawing/2014/main" xmlns="" id="{ED014D5A-B25F-40EF-9BA1-473904CC5EA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343114</xdr:rowOff>
    </xdr:to>
    <xdr:grpSp>
      <xdr:nvGrpSpPr>
        <xdr:cNvPr id="139" name="AddRemoveBTN_EducWorkQ10_1" hidden="1">
          <a:extLst>
            <a:ext uri="{FF2B5EF4-FFF2-40B4-BE49-F238E27FC236}">
              <a16:creationId xmlns:a16="http://schemas.microsoft.com/office/drawing/2014/main" xmlns="" id="{63A331D5-0C25-4127-B916-6E4081A5B97C}"/>
            </a:ext>
          </a:extLst>
        </xdr:cNvPr>
        <xdr:cNvGrpSpPr/>
      </xdr:nvGrpSpPr>
      <xdr:grpSpPr>
        <a:xfrm>
          <a:off x="243840" y="3171825"/>
          <a:ext cx="585420" cy="686014"/>
          <a:chOff x="3783440" y="44020817"/>
          <a:chExt cx="583515" cy="690735"/>
        </a:xfrm>
      </xdr:grpSpPr>
      <xdr:sp macro="" textlink="">
        <xdr:nvSpPr>
          <xdr:cNvPr id="140" name="Rounded Rectangle 19" hidden="1">
            <a:extLst>
              <a:ext uri="{FF2B5EF4-FFF2-40B4-BE49-F238E27FC236}">
                <a16:creationId xmlns:a16="http://schemas.microsoft.com/office/drawing/2014/main" xmlns="" id="{782E7BC8-26BA-4947-BE37-C2B46C2C35E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1" name="Straight Connector 140" hidden="1">
            <a:extLst>
              <a:ext uri="{FF2B5EF4-FFF2-40B4-BE49-F238E27FC236}">
                <a16:creationId xmlns:a16="http://schemas.microsoft.com/office/drawing/2014/main" xmlns="" id="{1CD23526-32B9-4B3B-8FB3-AF2B4DCD928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2" name="Straight Connector 141" hidden="1">
            <a:extLst>
              <a:ext uri="{FF2B5EF4-FFF2-40B4-BE49-F238E27FC236}">
                <a16:creationId xmlns:a16="http://schemas.microsoft.com/office/drawing/2014/main" xmlns="" id="{FA41664E-3969-4C4A-802C-24828742B89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3" name="Rectangle 142" hidden="1">
            <a:extLst>
              <a:ext uri="{FF2B5EF4-FFF2-40B4-BE49-F238E27FC236}">
                <a16:creationId xmlns:a16="http://schemas.microsoft.com/office/drawing/2014/main" xmlns="" id="{0BFC0F66-B534-4941-BF83-75A9177EE9C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144" name="Plus Sign 153" hidden="1">
            <a:extLst>
              <a:ext uri="{FF2B5EF4-FFF2-40B4-BE49-F238E27FC236}">
                <a16:creationId xmlns:a16="http://schemas.microsoft.com/office/drawing/2014/main" xmlns="" id="{25710BF0-7CAB-43A4-BA23-580D1D790A9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145" name="Minus Sign 154" hidden="1">
            <a:extLst>
              <a:ext uri="{FF2B5EF4-FFF2-40B4-BE49-F238E27FC236}">
                <a16:creationId xmlns:a16="http://schemas.microsoft.com/office/drawing/2014/main" xmlns="" id="{1A4C44BD-980A-4BC4-BFB4-599F82C8ADF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343114</xdr:rowOff>
    </xdr:to>
    <xdr:grpSp>
      <xdr:nvGrpSpPr>
        <xdr:cNvPr id="146" name="AddRemoveBTN_EducWorkQ11_1" hidden="1">
          <a:extLst>
            <a:ext uri="{FF2B5EF4-FFF2-40B4-BE49-F238E27FC236}">
              <a16:creationId xmlns:a16="http://schemas.microsoft.com/office/drawing/2014/main" xmlns="" id="{AB72D123-0146-430E-A728-D02D1156EA7E}"/>
            </a:ext>
          </a:extLst>
        </xdr:cNvPr>
        <xdr:cNvGrpSpPr/>
      </xdr:nvGrpSpPr>
      <xdr:grpSpPr>
        <a:xfrm>
          <a:off x="243840" y="3171825"/>
          <a:ext cx="585420" cy="686014"/>
          <a:chOff x="3783440" y="44020817"/>
          <a:chExt cx="583515" cy="690735"/>
        </a:xfrm>
      </xdr:grpSpPr>
      <xdr:sp macro="" textlink="">
        <xdr:nvSpPr>
          <xdr:cNvPr id="147" name="Rounded Rectangle 19" hidden="1">
            <a:extLst>
              <a:ext uri="{FF2B5EF4-FFF2-40B4-BE49-F238E27FC236}">
                <a16:creationId xmlns:a16="http://schemas.microsoft.com/office/drawing/2014/main" xmlns="" id="{C6242316-2C87-47C4-84E7-B07D140C174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8" name="Straight Connector 147" hidden="1">
            <a:extLst>
              <a:ext uri="{FF2B5EF4-FFF2-40B4-BE49-F238E27FC236}">
                <a16:creationId xmlns:a16="http://schemas.microsoft.com/office/drawing/2014/main" xmlns="" id="{6F24705E-7098-4A83-8BA3-1D53CE5EE62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9" name="Straight Connector 148" hidden="1">
            <a:extLst>
              <a:ext uri="{FF2B5EF4-FFF2-40B4-BE49-F238E27FC236}">
                <a16:creationId xmlns:a16="http://schemas.microsoft.com/office/drawing/2014/main" xmlns="" id="{C2E8702B-4EF1-4DC9-B426-F12D596BC10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Rectangle 149" hidden="1">
            <a:extLst>
              <a:ext uri="{FF2B5EF4-FFF2-40B4-BE49-F238E27FC236}">
                <a16:creationId xmlns:a16="http://schemas.microsoft.com/office/drawing/2014/main" xmlns="" id="{BD0E9B6D-C929-4ED6-98D5-8C69550488F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151" name="Plus Sign 153" hidden="1">
            <a:extLst>
              <a:ext uri="{FF2B5EF4-FFF2-40B4-BE49-F238E27FC236}">
                <a16:creationId xmlns:a16="http://schemas.microsoft.com/office/drawing/2014/main" xmlns="" id="{98C614FB-7315-48AE-9FDD-8DC9E01D1E9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152" name="Minus Sign 154" hidden="1">
            <a:extLst>
              <a:ext uri="{FF2B5EF4-FFF2-40B4-BE49-F238E27FC236}">
                <a16:creationId xmlns:a16="http://schemas.microsoft.com/office/drawing/2014/main" xmlns="" id="{4AF99976-60A4-4B99-8CF1-074780BDDBD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5</xdr:col>
      <xdr:colOff>1200150</xdr:colOff>
      <xdr:row>0</xdr:row>
      <xdr:rowOff>133350</xdr:rowOff>
    </xdr:from>
    <xdr:to>
      <xdr:col>12</xdr:col>
      <xdr:colOff>0</xdr:colOff>
      <xdr:row>11</xdr:row>
      <xdr:rowOff>104429</xdr:rowOff>
    </xdr:to>
    <xdr:grpSp>
      <xdr:nvGrpSpPr>
        <xdr:cNvPr id="153" name="NaviExpanded">
          <a:extLst>
            <a:ext uri="{FF2B5EF4-FFF2-40B4-BE49-F238E27FC236}">
              <a16:creationId xmlns:a16="http://schemas.microsoft.com/office/drawing/2014/main" xmlns="" id="{D0524212-4EC8-4F36-8EF0-1041003B08C1}"/>
            </a:ext>
          </a:extLst>
        </xdr:cNvPr>
        <xdr:cNvGrpSpPr/>
      </xdr:nvGrpSpPr>
      <xdr:grpSpPr>
        <a:xfrm>
          <a:off x="2567940" y="129540"/>
          <a:ext cx="11186160" cy="2382809"/>
          <a:chOff x="2552700" y="128795"/>
          <a:chExt cx="10838261" cy="2363489"/>
        </a:xfrm>
      </xdr:grpSpPr>
      <xdr:grpSp>
        <xdr:nvGrpSpPr>
          <xdr:cNvPr id="154" name="Group 153">
            <a:extLst>
              <a:ext uri="{FF2B5EF4-FFF2-40B4-BE49-F238E27FC236}">
                <a16:creationId xmlns:a16="http://schemas.microsoft.com/office/drawing/2014/main" xmlns="" id="{F9A60CDF-14B3-48B2-A2F3-B6212A58BED2}"/>
              </a:ext>
            </a:extLst>
          </xdr:cNvPr>
          <xdr:cNvGrpSpPr/>
        </xdr:nvGrpSpPr>
        <xdr:grpSpPr>
          <a:xfrm>
            <a:off x="2552700" y="128795"/>
            <a:ext cx="10838261" cy="2197726"/>
            <a:chOff x="2552700" y="128795"/>
            <a:chExt cx="10838261" cy="2197725"/>
          </a:xfrm>
        </xdr:grpSpPr>
        <xdr:grpSp>
          <xdr:nvGrpSpPr>
            <xdr:cNvPr id="161" name="Group 160">
              <a:extLst>
                <a:ext uri="{FF2B5EF4-FFF2-40B4-BE49-F238E27FC236}">
                  <a16:creationId xmlns:a16="http://schemas.microsoft.com/office/drawing/2014/main" xmlns="" id="{EBA189C6-15E9-489F-B0D0-C0338CF5F8E2}"/>
                </a:ext>
              </a:extLst>
            </xdr:cNvPr>
            <xdr:cNvGrpSpPr/>
          </xdr:nvGrpSpPr>
          <xdr:grpSpPr>
            <a:xfrm>
              <a:off x="2552700" y="128795"/>
              <a:ext cx="9342839" cy="1850333"/>
              <a:chOff x="1969962" y="2725807"/>
              <a:chExt cx="9342839" cy="1850333"/>
            </a:xfrm>
          </xdr:grpSpPr>
          <xdr:grpSp>
            <xdr:nvGrpSpPr>
              <xdr:cNvPr id="165" name="Group 164">
                <a:extLst>
                  <a:ext uri="{FF2B5EF4-FFF2-40B4-BE49-F238E27FC236}">
                    <a16:creationId xmlns:a16="http://schemas.microsoft.com/office/drawing/2014/main" xmlns="" id="{C9356836-E66A-4E3A-931D-E6AFDD0111B2}"/>
                  </a:ext>
                </a:extLst>
              </xdr:cNvPr>
              <xdr:cNvGrpSpPr/>
            </xdr:nvGrpSpPr>
            <xdr:grpSpPr>
              <a:xfrm>
                <a:off x="1972089" y="2730362"/>
                <a:ext cx="3076575" cy="904874"/>
                <a:chOff x="3657600" y="3676650"/>
                <a:chExt cx="3076575" cy="904874"/>
              </a:xfrm>
            </xdr:grpSpPr>
            <xdr:sp macro="[0]!GoToPersonalInfo" textlink="">
              <xdr:nvSpPr>
                <xdr:cNvPr id="182" name="Rectangle: Rounded Corners 181">
                  <a:extLst>
                    <a:ext uri="{FF2B5EF4-FFF2-40B4-BE49-F238E27FC236}">
                      <a16:creationId xmlns:a16="http://schemas.microsoft.com/office/drawing/2014/main" xmlns="" id="{26CCEF9F-E687-48E4-8A4A-3ED33409A9B1}"/>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1. ԿԵՆՍԱԳՐԱԿԱՆ ՏՎՅԱԼՆԵՐ</a:t>
                  </a:r>
                  <a:endParaRPr lang="en-US" sz="1050" i="1">
                    <a:solidFill>
                      <a:schemeClr val="tx1"/>
                    </a:solidFill>
                  </a:endParaRPr>
                </a:p>
              </xdr:txBody>
            </xdr:sp>
            <xdr:graphicFrame macro="">
              <xdr:nvGraphicFramePr>
                <xdr:cNvPr id="181" name="Chart 180">
                  <a:extLst>
                    <a:ext uri="{FF2B5EF4-FFF2-40B4-BE49-F238E27FC236}">
                      <a16:creationId xmlns:a16="http://schemas.microsoft.com/office/drawing/2014/main" xmlns="" id="{B05A7390-CE47-422D-B83A-3C3F8BE81E29}"/>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2"/>
                </a:graphicData>
              </a:graphic>
            </xdr:graphicFrame>
          </xdr:grpSp>
          <xdr:grpSp>
            <xdr:nvGrpSpPr>
              <xdr:cNvPr id="166" name="Group 165">
                <a:extLst>
                  <a:ext uri="{FF2B5EF4-FFF2-40B4-BE49-F238E27FC236}">
                    <a16:creationId xmlns:a16="http://schemas.microsoft.com/office/drawing/2014/main" xmlns="" id="{51905EC5-56E7-4115-82D0-0B5F3D310425}"/>
                  </a:ext>
                </a:extLst>
              </xdr:cNvPr>
              <xdr:cNvGrpSpPr/>
            </xdr:nvGrpSpPr>
            <xdr:grpSpPr>
              <a:xfrm>
                <a:off x="5096289" y="2731604"/>
                <a:ext cx="3076575" cy="904874"/>
                <a:chOff x="3657600" y="3676650"/>
                <a:chExt cx="3076575" cy="904874"/>
              </a:xfrm>
            </xdr:grpSpPr>
            <xdr:graphicFrame macro="">
              <xdr:nvGraphicFramePr>
                <xdr:cNvPr id="180" name="Chart 179">
                  <a:extLst>
                    <a:ext uri="{FF2B5EF4-FFF2-40B4-BE49-F238E27FC236}">
                      <a16:creationId xmlns:a16="http://schemas.microsoft.com/office/drawing/2014/main" xmlns="" id="{16702269-9A35-43D6-AD95-94953DA8D0FD}"/>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3"/>
                </a:graphicData>
              </a:graphic>
            </xdr:graphicFrame>
            <xdr:sp macro="[0]!GoToEducWork" textlink="">
              <xdr:nvSpPr>
                <xdr:cNvPr id="179" name="Rectangle: Rounded Corners 178">
                  <a:extLst>
                    <a:ext uri="{FF2B5EF4-FFF2-40B4-BE49-F238E27FC236}">
                      <a16:creationId xmlns:a16="http://schemas.microsoft.com/office/drawing/2014/main" xmlns="" id="{CD1F016D-4384-4CAA-85C2-BCAE186AE34B}"/>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2. ԿՐԹՈՒԹՅԱՆ, ԱՇԽԱՏԱՆՔԱՅԻՆ ՓՈՐՁԻ ՎԵՐԱԲԵՐՅԱԼ ՏԵՂԵԿՈՒԹՅՈՒՆՆԵՐ</a:t>
                  </a:r>
                  <a:endParaRPr lang="en-US" sz="1050" i="1">
                    <a:solidFill>
                      <a:schemeClr val="tx1"/>
                    </a:solidFill>
                  </a:endParaRPr>
                </a:p>
              </xdr:txBody>
            </xdr:sp>
          </xdr:grpSp>
          <xdr:grpSp>
            <xdr:nvGrpSpPr>
              <xdr:cNvPr id="167" name="Group 166">
                <a:extLst>
                  <a:ext uri="{FF2B5EF4-FFF2-40B4-BE49-F238E27FC236}">
                    <a16:creationId xmlns:a16="http://schemas.microsoft.com/office/drawing/2014/main" xmlns="" id="{B7F39279-1FCC-4B7F-AFC5-26C4FCE0C11B}"/>
                  </a:ext>
                </a:extLst>
              </xdr:cNvPr>
              <xdr:cNvGrpSpPr/>
            </xdr:nvGrpSpPr>
            <xdr:grpSpPr>
              <a:xfrm>
                <a:off x="5091261" y="3665881"/>
                <a:ext cx="3076575" cy="904874"/>
                <a:chOff x="3657600" y="3676650"/>
                <a:chExt cx="3076575" cy="904874"/>
              </a:xfrm>
            </xdr:grpSpPr>
            <xdr:sp macro="[0]!GoToCriminalRelation" textlink="">
              <xdr:nvSpPr>
                <xdr:cNvPr id="178" name="Rectangle: Rounded Corners 177">
                  <a:extLst>
                    <a:ext uri="{FF2B5EF4-FFF2-40B4-BE49-F238E27FC236}">
                      <a16:creationId xmlns:a16="http://schemas.microsoft.com/office/drawing/2014/main" xmlns="" id="{99FA6FC0-3EA0-41D3-B54E-862BE9B30FBD}"/>
                    </a:ext>
                  </a:extLst>
                </xdr:cNvPr>
                <xdr:cNvSpPr/>
              </xdr:nvSpPr>
              <xdr:spPr>
                <a:xfrm>
                  <a:off x="3657600" y="3676650"/>
                  <a:ext cx="3076575" cy="89535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5. ՔՐԵԱԿԱՆ ԵՆԹԱՄՇԱԿՈՒՅԹԻՆ ՀԱՐԵԼՈՒ ՀՆԱՐԱՎՈՐՈՒԹՅԱՆ ՎԵՐԱԲԵՐՅԱԼ ՏԵՂԵԿՈՒԹՅՈՒՆՆԵՐ</a:t>
                  </a:r>
                  <a:endParaRPr lang="en-US" sz="1050" i="1">
                    <a:solidFill>
                      <a:schemeClr val="tx1"/>
                    </a:solidFill>
                  </a:endParaRPr>
                </a:p>
              </xdr:txBody>
            </xdr:sp>
            <xdr:graphicFrame macro="">
              <xdr:nvGraphicFramePr>
                <xdr:cNvPr id="177" name="Chart 176">
                  <a:extLst>
                    <a:ext uri="{FF2B5EF4-FFF2-40B4-BE49-F238E27FC236}">
                      <a16:creationId xmlns:a16="http://schemas.microsoft.com/office/drawing/2014/main" xmlns="" id="{04531F41-140D-4085-993A-4E5B59DEE210}"/>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4"/>
                </a:graphicData>
              </a:graphic>
            </xdr:graphicFrame>
          </xdr:grpSp>
          <xdr:grpSp>
            <xdr:nvGrpSpPr>
              <xdr:cNvPr id="168" name="Group 167">
                <a:extLst>
                  <a:ext uri="{FF2B5EF4-FFF2-40B4-BE49-F238E27FC236}">
                    <a16:creationId xmlns:a16="http://schemas.microsoft.com/office/drawing/2014/main" xmlns="" id="{9025CC26-D637-425A-8DDB-971365EEB9E3}"/>
                  </a:ext>
                </a:extLst>
              </xdr:cNvPr>
              <xdr:cNvGrpSpPr/>
            </xdr:nvGrpSpPr>
            <xdr:grpSpPr>
              <a:xfrm>
                <a:off x="1969962" y="3671266"/>
                <a:ext cx="3076575" cy="904874"/>
                <a:chOff x="3657600" y="3676650"/>
                <a:chExt cx="3076575" cy="904874"/>
              </a:xfrm>
            </xdr:grpSpPr>
            <xdr:sp macro="[0]!GoToCharges" textlink="">
              <xdr:nvSpPr>
                <xdr:cNvPr id="176" name="Rectangle: Rounded Corners 175">
                  <a:extLst>
                    <a:ext uri="{FF2B5EF4-FFF2-40B4-BE49-F238E27FC236}">
                      <a16:creationId xmlns:a16="http://schemas.microsoft.com/office/drawing/2014/main" xmlns="" id="{3833DDA1-8495-4478-87BC-4A5C9EE1A826}"/>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4. ՔՐԵԱԿԱՆ, ՎԱՐՉԱԿԱՆ ԿԱՄ ԿԱՐԳԱՊԱՀԱԿԱՆ ՊԱՏԱՍԽԱՆԱՏՎՈՒԹՅԱՆ ԵՆԹԱՐԿՎԱԾ ԼԻՆԵԼՈՒ ՎԵՐԱԲԵՐՅԱԼ ՏԵՂԵԿԱՏՎՈՒԹՅՈՒՆ</a:t>
                  </a:r>
                  <a:endParaRPr lang="en-US" sz="1050" i="1">
                    <a:solidFill>
                      <a:schemeClr val="tx1"/>
                    </a:solidFill>
                  </a:endParaRPr>
                </a:p>
              </xdr:txBody>
            </xdr:sp>
            <xdr:graphicFrame macro="">
              <xdr:nvGraphicFramePr>
                <xdr:cNvPr id="175" name="Chart 174">
                  <a:extLst>
                    <a:ext uri="{FF2B5EF4-FFF2-40B4-BE49-F238E27FC236}">
                      <a16:creationId xmlns:a16="http://schemas.microsoft.com/office/drawing/2014/main" xmlns="" id="{D016E0CE-ED45-4D42-8EFC-3453AF66B974}"/>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5"/>
                </a:graphicData>
              </a:graphic>
            </xdr:graphicFrame>
          </xdr:grpSp>
          <xdr:grpSp>
            <xdr:nvGrpSpPr>
              <xdr:cNvPr id="169" name="Group 168">
                <a:extLst>
                  <a:ext uri="{FF2B5EF4-FFF2-40B4-BE49-F238E27FC236}">
                    <a16:creationId xmlns:a16="http://schemas.microsoft.com/office/drawing/2014/main" xmlns="" id="{870BE14D-5806-4B7D-9E1D-498130030569}"/>
                  </a:ext>
                </a:extLst>
              </xdr:cNvPr>
              <xdr:cNvGrpSpPr/>
            </xdr:nvGrpSpPr>
            <xdr:grpSpPr>
              <a:xfrm>
                <a:off x="8219660" y="2725807"/>
                <a:ext cx="3093141" cy="914399"/>
                <a:chOff x="3657600" y="3667125"/>
                <a:chExt cx="3076575" cy="914399"/>
              </a:xfrm>
            </xdr:grpSpPr>
            <xdr:sp macro="[0]!GoToRelation" textlink="">
              <xdr:nvSpPr>
                <xdr:cNvPr id="174" name="Rectangle: Rounded Corners 173">
                  <a:extLst>
                    <a:ext uri="{FF2B5EF4-FFF2-40B4-BE49-F238E27FC236}">
                      <a16:creationId xmlns:a16="http://schemas.microsoft.com/office/drawing/2014/main" xmlns="" id="{16C6B72C-6D4F-4EDF-AE7C-FB2B3685414D}"/>
                    </a:ext>
                  </a:extLst>
                </xdr:cNvPr>
                <xdr:cNvSpPr/>
              </xdr:nvSpPr>
              <xdr:spPr>
                <a:xfrm>
                  <a:off x="3657600" y="3667125"/>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3. ՇԱՀԵՐԻ ՎԵՐԱԲԵՐՅԱԼ ՏԵՂԵԿՈՒԹՅՈՒՆՆԵՐ</a:t>
                  </a:r>
                  <a:endParaRPr lang="en-US" sz="1050" i="1">
                    <a:solidFill>
                      <a:schemeClr val="tx1"/>
                    </a:solidFill>
                  </a:endParaRPr>
                </a:p>
              </xdr:txBody>
            </xdr:sp>
            <xdr:graphicFrame macro="">
              <xdr:nvGraphicFramePr>
                <xdr:cNvPr id="173" name="Chart 172">
                  <a:extLst>
                    <a:ext uri="{FF2B5EF4-FFF2-40B4-BE49-F238E27FC236}">
                      <a16:creationId xmlns:a16="http://schemas.microsoft.com/office/drawing/2014/main" xmlns="" id="{DA405F47-AFFF-4D08-81B7-6C49FA90946E}"/>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6"/>
                </a:graphicData>
              </a:graphic>
            </xdr:graphicFrame>
          </xdr:grpSp>
          <xdr:grpSp>
            <xdr:nvGrpSpPr>
              <xdr:cNvPr id="170" name="Group 169">
                <a:extLst>
                  <a:ext uri="{FF2B5EF4-FFF2-40B4-BE49-F238E27FC236}">
                    <a16:creationId xmlns:a16="http://schemas.microsoft.com/office/drawing/2014/main" xmlns="" id="{EC706DB9-1736-40A2-A0B5-A6811D1BD006}"/>
                  </a:ext>
                </a:extLst>
              </xdr:cNvPr>
              <xdr:cNvGrpSpPr/>
            </xdr:nvGrpSpPr>
            <xdr:grpSpPr>
              <a:xfrm>
                <a:off x="8214720" y="3662527"/>
                <a:ext cx="3093554" cy="904874"/>
                <a:chOff x="3657600" y="3676650"/>
                <a:chExt cx="3076575" cy="904874"/>
              </a:xfrm>
            </xdr:grpSpPr>
            <xdr:graphicFrame macro="">
              <xdr:nvGraphicFramePr>
                <xdr:cNvPr id="171" name="Chart 170">
                  <a:extLst>
                    <a:ext uri="{FF2B5EF4-FFF2-40B4-BE49-F238E27FC236}">
                      <a16:creationId xmlns:a16="http://schemas.microsoft.com/office/drawing/2014/main" xmlns="" id="{980D1F5F-DEA9-48DD-A24A-9E7CBC8A3BDB}"/>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7"/>
                </a:graphicData>
              </a:graphic>
            </xdr:graphicFrame>
            <xdr:sp macro="[0]!GoToProperty" textlink="">
              <xdr:nvSpPr>
                <xdr:cNvPr id="172" name="Rectangle: Rounded Corners 171">
                  <a:extLst>
                    <a:ext uri="{FF2B5EF4-FFF2-40B4-BE49-F238E27FC236}">
                      <a16:creationId xmlns:a16="http://schemas.microsoft.com/office/drawing/2014/main" xmlns="" id="{C75F77EC-9E04-4A55-8A1E-BABAB7EB95BB}"/>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6. ԳՈՒՅՔԱՅԻՆ ԴՐՈՒԹՅԱՆ ՎԵՐԱԲԵՐՅԱԼ ԱՄՓՈՓ ՏԵՂԵԿՈՒԹՅՈՒՆՆԵՐ</a:t>
                  </a:r>
                  <a:endParaRPr lang="en-US" sz="1050" i="1">
                    <a:solidFill>
                      <a:schemeClr val="tx1"/>
                    </a:solidFill>
                  </a:endParaRPr>
                </a:p>
              </xdr:txBody>
            </xdr:sp>
          </xdr:grpSp>
        </xdr:grpSp>
        <xdr:grpSp>
          <xdr:nvGrpSpPr>
            <xdr:cNvPr id="162" name="Group 161">
              <a:extLst>
                <a:ext uri="{FF2B5EF4-FFF2-40B4-BE49-F238E27FC236}">
                  <a16:creationId xmlns:a16="http://schemas.microsoft.com/office/drawing/2014/main" xmlns="" id="{50777ED0-8AAA-4DE5-A4AB-8DD92972540B}"/>
                </a:ext>
              </a:extLst>
            </xdr:cNvPr>
            <xdr:cNvGrpSpPr/>
          </xdr:nvGrpSpPr>
          <xdr:grpSpPr>
            <a:xfrm>
              <a:off x="12106275" y="962026"/>
              <a:ext cx="1284686" cy="1364494"/>
              <a:chOff x="13782675" y="2286001"/>
              <a:chExt cx="1284686" cy="1364494"/>
            </a:xfrm>
          </xdr:grpSpPr>
          <xdr:pic>
            <xdr:nvPicPr>
              <xdr:cNvPr id="163" name="Picture 162">
                <a:extLst>
                  <a:ext uri="{FF2B5EF4-FFF2-40B4-BE49-F238E27FC236}">
                    <a16:creationId xmlns:a16="http://schemas.microsoft.com/office/drawing/2014/main" xmlns="" id="{F728F460-9252-4072-BCC9-4E3AA15043F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125572" y="2840478"/>
                <a:ext cx="575404" cy="644665"/>
              </a:xfrm>
              <a:prstGeom prst="rect">
                <a:avLst/>
              </a:prstGeom>
            </xdr:spPr>
          </xdr:pic>
          <xdr:sp macro="[0]!ExtractPDF" textlink="">
            <xdr:nvSpPr>
              <xdr:cNvPr id="164" name="Rectangle: Rounded Corners 163">
                <a:extLst>
                  <a:ext uri="{FF2B5EF4-FFF2-40B4-BE49-F238E27FC236}">
                    <a16:creationId xmlns:a16="http://schemas.microsoft.com/office/drawing/2014/main" xmlns="" id="{79E62FDF-FE5D-445F-8477-5884F2B35B6B}"/>
                  </a:ext>
                </a:extLst>
              </xdr:cNvPr>
              <xdr:cNvSpPr/>
            </xdr:nvSpPr>
            <xdr:spPr>
              <a:xfrm>
                <a:off x="13782675" y="2286001"/>
                <a:ext cx="1284686" cy="136449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hy-AM" sz="1050" i="1">
                    <a:solidFill>
                      <a:schemeClr val="tx1"/>
                    </a:solidFill>
                  </a:rPr>
                  <a:t>Արտահանել հարցաթերթիկը</a:t>
                </a:r>
                <a:endParaRPr lang="en-US" sz="1050" i="1">
                  <a:solidFill>
                    <a:schemeClr val="tx1"/>
                  </a:solidFill>
                </a:endParaRPr>
              </a:p>
            </xdr:txBody>
          </xdr:sp>
        </xdr:grpSp>
      </xdr:grpSp>
      <xdr:grpSp>
        <xdr:nvGrpSpPr>
          <xdr:cNvPr id="155" name="Group 154">
            <a:extLst>
              <a:ext uri="{FF2B5EF4-FFF2-40B4-BE49-F238E27FC236}">
                <a16:creationId xmlns:a16="http://schemas.microsoft.com/office/drawing/2014/main" xmlns="" id="{FFAE9044-657E-488F-98E1-9B507366056B}"/>
              </a:ext>
            </a:extLst>
          </xdr:cNvPr>
          <xdr:cNvGrpSpPr/>
        </xdr:nvGrpSpPr>
        <xdr:grpSpPr>
          <a:xfrm>
            <a:off x="2552702" y="2028825"/>
            <a:ext cx="9334499" cy="463459"/>
            <a:chOff x="2337610" y="1980195"/>
            <a:chExt cx="9355520" cy="463459"/>
          </a:xfrm>
        </xdr:grpSpPr>
        <xdr:graphicFrame macro="">
          <xdr:nvGraphicFramePr>
            <xdr:cNvPr id="156" name="Chart 155">
              <a:extLst>
                <a:ext uri="{FF2B5EF4-FFF2-40B4-BE49-F238E27FC236}">
                  <a16:creationId xmlns:a16="http://schemas.microsoft.com/office/drawing/2014/main" xmlns="" id="{4DBAF0EE-917B-4A2B-8BF6-62EA4BC4FA03}"/>
                </a:ext>
              </a:extLst>
            </xdr:cNvPr>
            <xdr:cNvGraphicFramePr>
              <a:graphicFrameLocks/>
            </xdr:cNvGraphicFramePr>
          </xdr:nvGraphicFramePr>
          <xdr:xfrm>
            <a:off x="4449654" y="2020408"/>
            <a:ext cx="6109136" cy="371475"/>
          </xdr:xfrm>
          <a:graphic>
            <a:graphicData uri="http://schemas.openxmlformats.org/drawingml/2006/chart">
              <c:chart xmlns:c="http://schemas.openxmlformats.org/drawingml/2006/chart" xmlns:r="http://schemas.openxmlformats.org/officeDocument/2006/relationships" r:id="rId9"/>
            </a:graphicData>
          </a:graphic>
        </xdr:graphicFrame>
        <xdr:sp macro="[0]!GoToChecking" textlink="">
          <xdr:nvSpPr>
            <xdr:cNvPr id="157" name="Rectangle 156">
              <a:extLst>
                <a:ext uri="{FF2B5EF4-FFF2-40B4-BE49-F238E27FC236}">
                  <a16:creationId xmlns:a16="http://schemas.microsoft.com/office/drawing/2014/main" xmlns="" id="{BFAA7A9D-5A4E-46A3-87E6-3D63630C309D}"/>
                </a:ext>
              </a:extLst>
            </xdr:cNvPr>
            <xdr:cNvSpPr/>
          </xdr:nvSpPr>
          <xdr:spPr>
            <a:xfrm>
              <a:off x="10359862" y="2002923"/>
              <a:ext cx="1267911" cy="436786"/>
            </a:xfrm>
            <a:prstGeom prst="rect">
              <a:avLst/>
            </a:prstGeom>
            <a:noFill/>
          </xdr:spPr>
          <xdr:txBody>
            <a:bodyPr wrap="none" lIns="91440" tIns="45720" rIns="91440" bIns="45720">
              <a:spAutoFit/>
            </a:bodyPr>
            <a:lstStyle/>
            <a:p>
              <a:pPr algn="ctr"/>
              <a:r>
                <a:rPr lang="hy-AM" sz="1100" b="0" cap="none" spc="0">
                  <a:ln w="0"/>
                  <a:solidFill>
                    <a:schemeClr val="tx1"/>
                  </a:solidFill>
                  <a:effectLst>
                    <a:outerShdw blurRad="38100" dist="19050" dir="2700000" algn="tl" rotWithShape="0">
                      <a:schemeClr val="dk1">
                        <a:alpha val="40000"/>
                      </a:schemeClr>
                    </a:outerShdw>
                  </a:effectLst>
                </a:rPr>
                <a:t>Մանրամասն </a:t>
              </a:r>
            </a:p>
            <a:p>
              <a:pPr algn="ctr"/>
              <a:r>
                <a:rPr lang="hy-AM" sz="1100" b="0" cap="none" spc="0">
                  <a:ln w="0"/>
                  <a:solidFill>
                    <a:schemeClr val="tx1"/>
                  </a:solidFill>
                  <a:effectLst>
                    <a:outerShdw blurRad="38100" dist="19050" dir="2700000" algn="tl" rotWithShape="0">
                      <a:schemeClr val="dk1">
                        <a:alpha val="40000"/>
                      </a:schemeClr>
                    </a:outerShdw>
                  </a:effectLst>
                </a:rPr>
                <a:t>հաշվետվություն</a:t>
              </a:r>
              <a:endParaRPr lang="en-US" sz="1100" b="0" cap="none" spc="0">
                <a:ln w="0"/>
                <a:solidFill>
                  <a:schemeClr val="tx1"/>
                </a:solidFill>
                <a:effectLst>
                  <a:outerShdw blurRad="38100" dist="19050" dir="2700000" algn="tl" rotWithShape="0">
                    <a:schemeClr val="dk1">
                      <a:alpha val="40000"/>
                    </a:schemeClr>
                  </a:outerShdw>
                </a:effectLst>
              </a:endParaRPr>
            </a:p>
          </xdr:txBody>
        </xdr:sp>
        <xdr:grpSp>
          <xdr:nvGrpSpPr>
            <xdr:cNvPr id="158" name="Group 157">
              <a:extLst>
                <a:ext uri="{FF2B5EF4-FFF2-40B4-BE49-F238E27FC236}">
                  <a16:creationId xmlns:a16="http://schemas.microsoft.com/office/drawing/2014/main" xmlns="" id="{72EC6F3A-5CC2-45B9-A0BD-CCF271ECF74B}"/>
                </a:ext>
              </a:extLst>
            </xdr:cNvPr>
            <xdr:cNvGrpSpPr/>
          </xdr:nvGrpSpPr>
          <xdr:grpSpPr>
            <a:xfrm>
              <a:off x="2337610" y="1980195"/>
              <a:ext cx="9355520" cy="463459"/>
              <a:chOff x="2330807" y="1980506"/>
              <a:chExt cx="9319631" cy="495994"/>
            </a:xfrm>
          </xdr:grpSpPr>
          <xdr:sp macro="" textlink="">
            <xdr:nvSpPr>
              <xdr:cNvPr id="159" name="Rectangle: Rounded Corners 158">
                <a:extLst>
                  <a:ext uri="{FF2B5EF4-FFF2-40B4-BE49-F238E27FC236}">
                    <a16:creationId xmlns:a16="http://schemas.microsoft.com/office/drawing/2014/main" xmlns="" id="{B6A9944D-0FF8-466C-9A70-2F47089E0DDF}"/>
                  </a:ext>
                </a:extLst>
              </xdr:cNvPr>
              <xdr:cNvSpPr/>
            </xdr:nvSpPr>
            <xdr:spPr>
              <a:xfrm>
                <a:off x="2330807" y="1981199"/>
                <a:ext cx="9319631" cy="49530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hy-AM" sz="1050" i="1">
                    <a:solidFill>
                      <a:schemeClr val="tx1"/>
                    </a:solidFill>
                  </a:rPr>
                  <a:t>Ընդհանուր</a:t>
                </a:r>
                <a:r>
                  <a:rPr lang="hy-AM" sz="1050" i="1" baseline="0">
                    <a:solidFill>
                      <a:schemeClr val="tx1"/>
                    </a:solidFill>
                  </a:rPr>
                  <a:t> լրացվածության աստիճան</a:t>
                </a:r>
              </a:p>
            </xdr:txBody>
          </xdr:sp>
          <xdr:cxnSp macro="">
            <xdr:nvCxnSpPr>
              <xdr:cNvPr id="160" name="Straight Connector 159">
                <a:extLst>
                  <a:ext uri="{FF2B5EF4-FFF2-40B4-BE49-F238E27FC236}">
                    <a16:creationId xmlns:a16="http://schemas.microsoft.com/office/drawing/2014/main" xmlns="" id="{FC8262C1-680E-44B3-9652-8F57D3D9008E}"/>
                  </a:ext>
                </a:extLst>
              </xdr:cNvPr>
              <xdr:cNvCxnSpPr/>
            </xdr:nvCxnSpPr>
            <xdr:spPr>
              <a:xfrm flipH="1">
                <a:off x="10347404" y="1980506"/>
                <a:ext cx="595" cy="495994"/>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editAs="oneCell">
    <xdr:from>
      <xdr:col>0</xdr:col>
      <xdr:colOff>251460</xdr:colOff>
      <xdr:row>15</xdr:row>
      <xdr:rowOff>0</xdr:rowOff>
    </xdr:from>
    <xdr:to>
      <xdr:col>0</xdr:col>
      <xdr:colOff>828625</xdr:colOff>
      <xdr:row>23</xdr:row>
      <xdr:rowOff>238339</xdr:rowOff>
    </xdr:to>
    <xdr:grpSp>
      <xdr:nvGrpSpPr>
        <xdr:cNvPr id="183" name="AddRemoveBTN_EducWorkQ4_1" hidden="1">
          <a:extLst>
            <a:ext uri="{FF2B5EF4-FFF2-40B4-BE49-F238E27FC236}">
              <a16:creationId xmlns:a16="http://schemas.microsoft.com/office/drawing/2014/main" xmlns="" id="{DA131A30-606D-4B68-8438-715DE57562DA}"/>
            </a:ext>
          </a:extLst>
        </xdr:cNvPr>
        <xdr:cNvGrpSpPr/>
      </xdr:nvGrpSpPr>
      <xdr:grpSpPr>
        <a:xfrm>
          <a:off x="247650" y="3171825"/>
          <a:ext cx="579070" cy="583144"/>
          <a:chOff x="3783440" y="44020817"/>
          <a:chExt cx="583515" cy="690735"/>
        </a:xfrm>
      </xdr:grpSpPr>
      <xdr:sp macro="" textlink="">
        <xdr:nvSpPr>
          <xdr:cNvPr id="184" name="Rounded Rectangle 19" hidden="1">
            <a:extLst>
              <a:ext uri="{FF2B5EF4-FFF2-40B4-BE49-F238E27FC236}">
                <a16:creationId xmlns:a16="http://schemas.microsoft.com/office/drawing/2014/main" xmlns="" id="{FF3460B4-1057-4CDF-8FE3-90A977C9B83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5" name="Straight Connector 184" hidden="1">
            <a:extLst>
              <a:ext uri="{FF2B5EF4-FFF2-40B4-BE49-F238E27FC236}">
                <a16:creationId xmlns:a16="http://schemas.microsoft.com/office/drawing/2014/main" xmlns="" id="{7255D608-88BE-4C04-A1BE-7DFA0DCB078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6" name="Straight Connector 185" hidden="1">
            <a:extLst>
              <a:ext uri="{FF2B5EF4-FFF2-40B4-BE49-F238E27FC236}">
                <a16:creationId xmlns:a16="http://schemas.microsoft.com/office/drawing/2014/main" xmlns="" id="{B5DB05D1-A4FA-4ED4-A496-1567C27DE1F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87" name="Rectangle 186" hidden="1">
            <a:extLst>
              <a:ext uri="{FF2B5EF4-FFF2-40B4-BE49-F238E27FC236}">
                <a16:creationId xmlns:a16="http://schemas.microsoft.com/office/drawing/2014/main" xmlns="" id="{8DEC5D41-8D5F-47FA-A27E-9DA23D13693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88" name="Plus Sign 153" hidden="1">
            <a:extLst>
              <a:ext uri="{FF2B5EF4-FFF2-40B4-BE49-F238E27FC236}">
                <a16:creationId xmlns:a16="http://schemas.microsoft.com/office/drawing/2014/main" xmlns="" id="{F476D8BB-BB5A-4536-8A7D-E724BC87C53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89" name="Minus Sign 154" hidden="1">
            <a:extLst>
              <a:ext uri="{FF2B5EF4-FFF2-40B4-BE49-F238E27FC236}">
                <a16:creationId xmlns:a16="http://schemas.microsoft.com/office/drawing/2014/main" xmlns="" id="{ADDDE118-9A0D-4856-A47B-1054127192B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15</xdr:row>
      <xdr:rowOff>0</xdr:rowOff>
    </xdr:from>
    <xdr:to>
      <xdr:col>0</xdr:col>
      <xdr:colOff>828625</xdr:colOff>
      <xdr:row>23</xdr:row>
      <xdr:rowOff>238339</xdr:rowOff>
    </xdr:to>
    <xdr:grpSp>
      <xdr:nvGrpSpPr>
        <xdr:cNvPr id="190" name="AddRemoveBTN_EducWorkQ5_1" hidden="1">
          <a:extLst>
            <a:ext uri="{FF2B5EF4-FFF2-40B4-BE49-F238E27FC236}">
              <a16:creationId xmlns:a16="http://schemas.microsoft.com/office/drawing/2014/main" xmlns="" id="{630AD3C8-9DF8-47B0-A49B-B7C3EE9F3DF8}"/>
            </a:ext>
          </a:extLst>
        </xdr:cNvPr>
        <xdr:cNvGrpSpPr/>
      </xdr:nvGrpSpPr>
      <xdr:grpSpPr>
        <a:xfrm>
          <a:off x="247650" y="3171825"/>
          <a:ext cx="579070" cy="583144"/>
          <a:chOff x="3783440" y="44020817"/>
          <a:chExt cx="583515" cy="690735"/>
        </a:xfrm>
      </xdr:grpSpPr>
      <xdr:sp macro="" textlink="">
        <xdr:nvSpPr>
          <xdr:cNvPr id="191" name="Rounded Rectangle 19" hidden="1">
            <a:extLst>
              <a:ext uri="{FF2B5EF4-FFF2-40B4-BE49-F238E27FC236}">
                <a16:creationId xmlns:a16="http://schemas.microsoft.com/office/drawing/2014/main" xmlns="" id="{00FB9625-A862-492A-BB4D-688E49E137A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2" name="Straight Connector 191" hidden="1">
            <a:extLst>
              <a:ext uri="{FF2B5EF4-FFF2-40B4-BE49-F238E27FC236}">
                <a16:creationId xmlns:a16="http://schemas.microsoft.com/office/drawing/2014/main" xmlns="" id="{F5524C62-1E2D-4203-AC4D-50D12160542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3" name="Straight Connector 192" hidden="1">
            <a:extLst>
              <a:ext uri="{FF2B5EF4-FFF2-40B4-BE49-F238E27FC236}">
                <a16:creationId xmlns:a16="http://schemas.microsoft.com/office/drawing/2014/main" xmlns="" id="{BC2BB4A9-9C73-4A41-B311-5493E1C804B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94" name="Rectangle 193" hidden="1">
            <a:extLst>
              <a:ext uri="{FF2B5EF4-FFF2-40B4-BE49-F238E27FC236}">
                <a16:creationId xmlns:a16="http://schemas.microsoft.com/office/drawing/2014/main" xmlns="" id="{E3872056-5A0F-4D9D-A202-0CA32850F6B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95" name="Plus Sign 153" hidden="1">
            <a:extLst>
              <a:ext uri="{FF2B5EF4-FFF2-40B4-BE49-F238E27FC236}">
                <a16:creationId xmlns:a16="http://schemas.microsoft.com/office/drawing/2014/main" xmlns="" id="{E09A01F2-8A6F-4245-A83F-D751D7683F0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96" name="Minus Sign 154" hidden="1">
            <a:extLst>
              <a:ext uri="{FF2B5EF4-FFF2-40B4-BE49-F238E27FC236}">
                <a16:creationId xmlns:a16="http://schemas.microsoft.com/office/drawing/2014/main" xmlns="" id="{BBD0E3CF-1CE6-43CC-A3E9-2766EEF756F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238339</xdr:rowOff>
    </xdr:to>
    <xdr:grpSp>
      <xdr:nvGrpSpPr>
        <xdr:cNvPr id="197" name="AddRemoveBTN_EducWorkQ6_1" hidden="1">
          <a:extLst>
            <a:ext uri="{FF2B5EF4-FFF2-40B4-BE49-F238E27FC236}">
              <a16:creationId xmlns:a16="http://schemas.microsoft.com/office/drawing/2014/main" xmlns="" id="{E9060BF6-369A-44F3-9732-0FD787E50FEC}"/>
            </a:ext>
          </a:extLst>
        </xdr:cNvPr>
        <xdr:cNvGrpSpPr/>
      </xdr:nvGrpSpPr>
      <xdr:grpSpPr>
        <a:xfrm>
          <a:off x="243840" y="3171825"/>
          <a:ext cx="585420" cy="583144"/>
          <a:chOff x="3783440" y="44020817"/>
          <a:chExt cx="583515" cy="690735"/>
        </a:xfrm>
      </xdr:grpSpPr>
      <xdr:sp macro="" textlink="">
        <xdr:nvSpPr>
          <xdr:cNvPr id="198" name="Rounded Rectangle 19" hidden="1">
            <a:extLst>
              <a:ext uri="{FF2B5EF4-FFF2-40B4-BE49-F238E27FC236}">
                <a16:creationId xmlns:a16="http://schemas.microsoft.com/office/drawing/2014/main" xmlns="" id="{0FEC878D-109B-4C29-9929-B0DBE360B0B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9" name="Straight Connector 198" hidden="1">
            <a:extLst>
              <a:ext uri="{FF2B5EF4-FFF2-40B4-BE49-F238E27FC236}">
                <a16:creationId xmlns:a16="http://schemas.microsoft.com/office/drawing/2014/main" xmlns="" id="{9C6C6F55-6063-445D-B5E4-B0F0B2B49ED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0" name="Straight Connector 199" hidden="1">
            <a:extLst>
              <a:ext uri="{FF2B5EF4-FFF2-40B4-BE49-F238E27FC236}">
                <a16:creationId xmlns:a16="http://schemas.microsoft.com/office/drawing/2014/main" xmlns="" id="{4D5C7F1F-33B6-4D45-8388-C582D5ECACB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Rectangle 200" hidden="1">
            <a:extLst>
              <a:ext uri="{FF2B5EF4-FFF2-40B4-BE49-F238E27FC236}">
                <a16:creationId xmlns:a16="http://schemas.microsoft.com/office/drawing/2014/main" xmlns="" id="{5819FEB4-7415-4C59-BA1B-C18C5AC46E9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202" name="Plus Sign 153" hidden="1">
            <a:extLst>
              <a:ext uri="{FF2B5EF4-FFF2-40B4-BE49-F238E27FC236}">
                <a16:creationId xmlns:a16="http://schemas.microsoft.com/office/drawing/2014/main" xmlns="" id="{937BF243-E81A-42D5-ABCC-40EE92410AC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203" name="Minus Sign 154" hidden="1">
            <a:extLst>
              <a:ext uri="{FF2B5EF4-FFF2-40B4-BE49-F238E27FC236}">
                <a16:creationId xmlns:a16="http://schemas.microsoft.com/office/drawing/2014/main" xmlns="" id="{C3766F80-91C2-4328-8A31-2ED6222E00D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238339</xdr:rowOff>
    </xdr:to>
    <xdr:grpSp>
      <xdr:nvGrpSpPr>
        <xdr:cNvPr id="204" name="AddRemoveBTN_EducWorkQ7_1" hidden="1">
          <a:extLst>
            <a:ext uri="{FF2B5EF4-FFF2-40B4-BE49-F238E27FC236}">
              <a16:creationId xmlns:a16="http://schemas.microsoft.com/office/drawing/2014/main" xmlns="" id="{370DF566-55A5-4F4D-85AD-1A85F91E00FD}"/>
            </a:ext>
          </a:extLst>
        </xdr:cNvPr>
        <xdr:cNvGrpSpPr/>
      </xdr:nvGrpSpPr>
      <xdr:grpSpPr>
        <a:xfrm>
          <a:off x="243840" y="3171825"/>
          <a:ext cx="585420" cy="583144"/>
          <a:chOff x="3783440" y="44020817"/>
          <a:chExt cx="583515" cy="690735"/>
        </a:xfrm>
      </xdr:grpSpPr>
      <xdr:sp macro="" textlink="">
        <xdr:nvSpPr>
          <xdr:cNvPr id="205" name="Rounded Rectangle 19" hidden="1">
            <a:extLst>
              <a:ext uri="{FF2B5EF4-FFF2-40B4-BE49-F238E27FC236}">
                <a16:creationId xmlns:a16="http://schemas.microsoft.com/office/drawing/2014/main" xmlns="" id="{4A260761-F4CA-47A4-9C49-E645C96A7D5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06" name="Straight Connector 205" hidden="1">
            <a:extLst>
              <a:ext uri="{FF2B5EF4-FFF2-40B4-BE49-F238E27FC236}">
                <a16:creationId xmlns:a16="http://schemas.microsoft.com/office/drawing/2014/main" xmlns="" id="{8AEE70A5-98BC-4E61-8D84-87DA267B7CB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7" name="Straight Connector 206" hidden="1">
            <a:extLst>
              <a:ext uri="{FF2B5EF4-FFF2-40B4-BE49-F238E27FC236}">
                <a16:creationId xmlns:a16="http://schemas.microsoft.com/office/drawing/2014/main" xmlns="" id="{1F8C7506-8E70-4EB3-A769-599318E267C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8" name="Rectangle 207" hidden="1">
            <a:extLst>
              <a:ext uri="{FF2B5EF4-FFF2-40B4-BE49-F238E27FC236}">
                <a16:creationId xmlns:a16="http://schemas.microsoft.com/office/drawing/2014/main" xmlns="" id="{C0AF2A54-3CFD-466F-AB8D-6AF7C542765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209" name="Plus Sign 153" hidden="1">
            <a:extLst>
              <a:ext uri="{FF2B5EF4-FFF2-40B4-BE49-F238E27FC236}">
                <a16:creationId xmlns:a16="http://schemas.microsoft.com/office/drawing/2014/main" xmlns="" id="{C2F61B1A-A4BE-4935-9B6A-2473D582922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210" name="Minus Sign 154" hidden="1">
            <a:extLst>
              <a:ext uri="{FF2B5EF4-FFF2-40B4-BE49-F238E27FC236}">
                <a16:creationId xmlns:a16="http://schemas.microsoft.com/office/drawing/2014/main" xmlns="" id="{3D9B034E-31F8-4044-85DD-A726518BDD3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238339</xdr:rowOff>
    </xdr:to>
    <xdr:grpSp>
      <xdr:nvGrpSpPr>
        <xdr:cNvPr id="211" name="AddRemoveBTN_EducWorkQ10_1" hidden="1">
          <a:extLst>
            <a:ext uri="{FF2B5EF4-FFF2-40B4-BE49-F238E27FC236}">
              <a16:creationId xmlns:a16="http://schemas.microsoft.com/office/drawing/2014/main" xmlns="" id="{453923C6-2483-4340-9A69-C5427A956B47}"/>
            </a:ext>
          </a:extLst>
        </xdr:cNvPr>
        <xdr:cNvGrpSpPr/>
      </xdr:nvGrpSpPr>
      <xdr:grpSpPr>
        <a:xfrm>
          <a:off x="243840" y="3171825"/>
          <a:ext cx="585420" cy="583144"/>
          <a:chOff x="3783440" y="44020817"/>
          <a:chExt cx="583515" cy="690735"/>
        </a:xfrm>
      </xdr:grpSpPr>
      <xdr:sp macro="" textlink="">
        <xdr:nvSpPr>
          <xdr:cNvPr id="212" name="Rounded Rectangle 19" hidden="1">
            <a:extLst>
              <a:ext uri="{FF2B5EF4-FFF2-40B4-BE49-F238E27FC236}">
                <a16:creationId xmlns:a16="http://schemas.microsoft.com/office/drawing/2014/main" xmlns="" id="{67762ABE-48B5-4EA9-97A5-9A29533D63D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13" name="Straight Connector 212" hidden="1">
            <a:extLst>
              <a:ext uri="{FF2B5EF4-FFF2-40B4-BE49-F238E27FC236}">
                <a16:creationId xmlns:a16="http://schemas.microsoft.com/office/drawing/2014/main" xmlns="" id="{3369F879-44A4-4A4B-B02E-1042B711D3D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4" name="Straight Connector 213" hidden="1">
            <a:extLst>
              <a:ext uri="{FF2B5EF4-FFF2-40B4-BE49-F238E27FC236}">
                <a16:creationId xmlns:a16="http://schemas.microsoft.com/office/drawing/2014/main" xmlns="" id="{6776854E-D07B-40AD-B207-D004C3E9A31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5" name="Rectangle 214" hidden="1">
            <a:extLst>
              <a:ext uri="{FF2B5EF4-FFF2-40B4-BE49-F238E27FC236}">
                <a16:creationId xmlns:a16="http://schemas.microsoft.com/office/drawing/2014/main" xmlns="" id="{80EF7229-B81E-4C6A-A814-663AD859DBF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216" name="Plus Sign 153" hidden="1">
            <a:extLst>
              <a:ext uri="{FF2B5EF4-FFF2-40B4-BE49-F238E27FC236}">
                <a16:creationId xmlns:a16="http://schemas.microsoft.com/office/drawing/2014/main" xmlns="" id="{F41EAF65-8817-434F-AFCF-2EB4533598E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217" name="Minus Sign 154" hidden="1">
            <a:extLst>
              <a:ext uri="{FF2B5EF4-FFF2-40B4-BE49-F238E27FC236}">
                <a16:creationId xmlns:a16="http://schemas.microsoft.com/office/drawing/2014/main" xmlns="" id="{390915D9-82F9-44E1-91EB-568CDD72FB3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15</xdr:row>
      <xdr:rowOff>0</xdr:rowOff>
    </xdr:from>
    <xdr:to>
      <xdr:col>0</xdr:col>
      <xdr:colOff>831165</xdr:colOff>
      <xdr:row>23</xdr:row>
      <xdr:rowOff>238339</xdr:rowOff>
    </xdr:to>
    <xdr:grpSp>
      <xdr:nvGrpSpPr>
        <xdr:cNvPr id="218" name="AddRemoveBTN_EducWorkQ11_1" hidden="1">
          <a:extLst>
            <a:ext uri="{FF2B5EF4-FFF2-40B4-BE49-F238E27FC236}">
              <a16:creationId xmlns:a16="http://schemas.microsoft.com/office/drawing/2014/main" xmlns="" id="{A4B31607-2C7E-4DB1-989B-C48C2BC635E6}"/>
            </a:ext>
          </a:extLst>
        </xdr:cNvPr>
        <xdr:cNvGrpSpPr/>
      </xdr:nvGrpSpPr>
      <xdr:grpSpPr>
        <a:xfrm>
          <a:off x="243840" y="3171825"/>
          <a:ext cx="585420" cy="583144"/>
          <a:chOff x="3783440" y="44020817"/>
          <a:chExt cx="583515" cy="690735"/>
        </a:xfrm>
      </xdr:grpSpPr>
      <xdr:sp macro="" textlink="">
        <xdr:nvSpPr>
          <xdr:cNvPr id="219" name="Rounded Rectangle 19" hidden="1">
            <a:extLst>
              <a:ext uri="{FF2B5EF4-FFF2-40B4-BE49-F238E27FC236}">
                <a16:creationId xmlns:a16="http://schemas.microsoft.com/office/drawing/2014/main" xmlns="" id="{A3A76DCD-F87F-4106-A7C6-63AED68E3D1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0" name="Straight Connector 219" hidden="1">
            <a:extLst>
              <a:ext uri="{FF2B5EF4-FFF2-40B4-BE49-F238E27FC236}">
                <a16:creationId xmlns:a16="http://schemas.microsoft.com/office/drawing/2014/main" xmlns="" id="{0404374A-9E35-4EB9-8FFC-A1A5DEE7D26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1" name="Straight Connector 220" hidden="1">
            <a:extLst>
              <a:ext uri="{FF2B5EF4-FFF2-40B4-BE49-F238E27FC236}">
                <a16:creationId xmlns:a16="http://schemas.microsoft.com/office/drawing/2014/main" xmlns="" id="{4E81D6C2-08E6-4D97-8896-BA37C00F371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2" name="Rectangle 221" hidden="1">
            <a:extLst>
              <a:ext uri="{FF2B5EF4-FFF2-40B4-BE49-F238E27FC236}">
                <a16:creationId xmlns:a16="http://schemas.microsoft.com/office/drawing/2014/main" xmlns="" id="{8102A549-DD2B-4DDB-A09A-C6FFC2E7629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223" name="Plus Sign 153" hidden="1">
            <a:extLst>
              <a:ext uri="{FF2B5EF4-FFF2-40B4-BE49-F238E27FC236}">
                <a16:creationId xmlns:a16="http://schemas.microsoft.com/office/drawing/2014/main" xmlns="" id="{4718D55C-B8D1-4D0B-9AAF-DC0D25560EE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224" name="Minus Sign 154" hidden="1">
            <a:extLst>
              <a:ext uri="{FF2B5EF4-FFF2-40B4-BE49-F238E27FC236}">
                <a16:creationId xmlns:a16="http://schemas.microsoft.com/office/drawing/2014/main" xmlns="" id="{936A17AB-B38C-441D-AD53-F293661F15F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251460</xdr:colOff>
      <xdr:row>15</xdr:row>
      <xdr:rowOff>0</xdr:rowOff>
    </xdr:from>
    <xdr:ext cx="583515" cy="571714"/>
    <xdr:grpSp>
      <xdr:nvGrpSpPr>
        <xdr:cNvPr id="225" name="AddRemoveBTN_EducWorkQ4_1" hidden="1">
          <a:extLst>
            <a:ext uri="{FF2B5EF4-FFF2-40B4-BE49-F238E27FC236}">
              <a16:creationId xmlns:a16="http://schemas.microsoft.com/office/drawing/2014/main" xmlns="" id="{D9C216E0-F91F-4D8B-B58B-C09A5BF7561B}"/>
            </a:ext>
          </a:extLst>
        </xdr:cNvPr>
        <xdr:cNvGrpSpPr/>
      </xdr:nvGrpSpPr>
      <xdr:grpSpPr>
        <a:xfrm>
          <a:off x="247650" y="3171825"/>
          <a:ext cx="583515" cy="571714"/>
          <a:chOff x="3783440" y="44020817"/>
          <a:chExt cx="583515" cy="690735"/>
        </a:xfrm>
      </xdr:grpSpPr>
      <xdr:sp macro="" textlink="">
        <xdr:nvSpPr>
          <xdr:cNvPr id="226" name="Rounded Rectangle 19" hidden="1">
            <a:extLst>
              <a:ext uri="{FF2B5EF4-FFF2-40B4-BE49-F238E27FC236}">
                <a16:creationId xmlns:a16="http://schemas.microsoft.com/office/drawing/2014/main" xmlns="" id="{C19CEFAF-4FD5-42E8-AB62-3858E555651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7" name="Straight Connector 226" hidden="1">
            <a:extLst>
              <a:ext uri="{FF2B5EF4-FFF2-40B4-BE49-F238E27FC236}">
                <a16:creationId xmlns:a16="http://schemas.microsoft.com/office/drawing/2014/main" xmlns="" id="{CD96431C-F995-4133-BDF1-9CD92A594EE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8" name="Straight Connector 227" hidden="1">
            <a:extLst>
              <a:ext uri="{FF2B5EF4-FFF2-40B4-BE49-F238E27FC236}">
                <a16:creationId xmlns:a16="http://schemas.microsoft.com/office/drawing/2014/main" xmlns="" id="{6977D14D-37F0-4853-B066-5799002123F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9" name="Rectangle 228" hidden="1">
            <a:extLst>
              <a:ext uri="{FF2B5EF4-FFF2-40B4-BE49-F238E27FC236}">
                <a16:creationId xmlns:a16="http://schemas.microsoft.com/office/drawing/2014/main" xmlns="" id="{AE99BCBE-5A45-4D49-80AD-67D9EAE5C12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230" name="Plus Sign 153" hidden="1">
            <a:extLst>
              <a:ext uri="{FF2B5EF4-FFF2-40B4-BE49-F238E27FC236}">
                <a16:creationId xmlns:a16="http://schemas.microsoft.com/office/drawing/2014/main" xmlns="" id="{46670722-6843-409C-8FF5-94DECC91BB5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231" name="Minus Sign 154" hidden="1">
            <a:extLst>
              <a:ext uri="{FF2B5EF4-FFF2-40B4-BE49-F238E27FC236}">
                <a16:creationId xmlns:a16="http://schemas.microsoft.com/office/drawing/2014/main" xmlns="" id="{5E208339-E5F1-480D-918B-697F60E6E6F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15</xdr:row>
      <xdr:rowOff>0</xdr:rowOff>
    </xdr:from>
    <xdr:ext cx="583515" cy="571714"/>
    <xdr:grpSp>
      <xdr:nvGrpSpPr>
        <xdr:cNvPr id="232" name="AddRemoveBTN_EducWorkQ5_1" hidden="1">
          <a:extLst>
            <a:ext uri="{FF2B5EF4-FFF2-40B4-BE49-F238E27FC236}">
              <a16:creationId xmlns:a16="http://schemas.microsoft.com/office/drawing/2014/main" xmlns="" id="{DE761256-B6C1-4DE1-A5AE-B0037C9596E4}"/>
            </a:ext>
          </a:extLst>
        </xdr:cNvPr>
        <xdr:cNvGrpSpPr/>
      </xdr:nvGrpSpPr>
      <xdr:grpSpPr>
        <a:xfrm>
          <a:off x="247650" y="3171825"/>
          <a:ext cx="583515" cy="571714"/>
          <a:chOff x="3783440" y="44020817"/>
          <a:chExt cx="583515" cy="690735"/>
        </a:xfrm>
      </xdr:grpSpPr>
      <xdr:sp macro="" textlink="">
        <xdr:nvSpPr>
          <xdr:cNvPr id="233" name="Rounded Rectangle 19" hidden="1">
            <a:extLst>
              <a:ext uri="{FF2B5EF4-FFF2-40B4-BE49-F238E27FC236}">
                <a16:creationId xmlns:a16="http://schemas.microsoft.com/office/drawing/2014/main" xmlns="" id="{575B9CA4-4A6D-4B53-BEE9-C56BAC587AD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34" name="Straight Connector 233" hidden="1">
            <a:extLst>
              <a:ext uri="{FF2B5EF4-FFF2-40B4-BE49-F238E27FC236}">
                <a16:creationId xmlns:a16="http://schemas.microsoft.com/office/drawing/2014/main" xmlns="" id="{E43C84F0-8FEC-4D4C-ADF7-7FA3B1C3B23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5" name="Straight Connector 234" hidden="1">
            <a:extLst>
              <a:ext uri="{FF2B5EF4-FFF2-40B4-BE49-F238E27FC236}">
                <a16:creationId xmlns:a16="http://schemas.microsoft.com/office/drawing/2014/main" xmlns="" id="{4A736BB5-6784-4A8F-8607-4C956686A79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6" name="Rectangle 235" hidden="1">
            <a:extLst>
              <a:ext uri="{FF2B5EF4-FFF2-40B4-BE49-F238E27FC236}">
                <a16:creationId xmlns:a16="http://schemas.microsoft.com/office/drawing/2014/main" xmlns="" id="{F51D3C51-2DE2-4F0E-8402-079B19BF90E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237" name="Plus Sign 153" hidden="1">
            <a:extLst>
              <a:ext uri="{FF2B5EF4-FFF2-40B4-BE49-F238E27FC236}">
                <a16:creationId xmlns:a16="http://schemas.microsoft.com/office/drawing/2014/main" xmlns="" id="{FB6E1076-7C7C-4F4B-ADFF-FC729CCE4BA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238" name="Minus Sign 154" hidden="1">
            <a:extLst>
              <a:ext uri="{FF2B5EF4-FFF2-40B4-BE49-F238E27FC236}">
                <a16:creationId xmlns:a16="http://schemas.microsoft.com/office/drawing/2014/main" xmlns="" id="{E3417E99-7A31-4F16-AC2C-F835DF105E0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15</xdr:row>
      <xdr:rowOff>0</xdr:rowOff>
    </xdr:from>
    <xdr:ext cx="583515" cy="571714"/>
    <xdr:grpSp>
      <xdr:nvGrpSpPr>
        <xdr:cNvPr id="239" name="AddRemoveBTN_EducWorkQ6_1" hidden="1">
          <a:extLst>
            <a:ext uri="{FF2B5EF4-FFF2-40B4-BE49-F238E27FC236}">
              <a16:creationId xmlns:a16="http://schemas.microsoft.com/office/drawing/2014/main" xmlns="" id="{482093EB-5676-465A-A6C0-0C036B61DA4A}"/>
            </a:ext>
          </a:extLst>
        </xdr:cNvPr>
        <xdr:cNvGrpSpPr/>
      </xdr:nvGrpSpPr>
      <xdr:grpSpPr>
        <a:xfrm>
          <a:off x="243840" y="3171825"/>
          <a:ext cx="583515" cy="571714"/>
          <a:chOff x="3783440" y="44020817"/>
          <a:chExt cx="583515" cy="690735"/>
        </a:xfrm>
      </xdr:grpSpPr>
      <xdr:sp macro="" textlink="">
        <xdr:nvSpPr>
          <xdr:cNvPr id="240" name="Rounded Rectangle 19" hidden="1">
            <a:extLst>
              <a:ext uri="{FF2B5EF4-FFF2-40B4-BE49-F238E27FC236}">
                <a16:creationId xmlns:a16="http://schemas.microsoft.com/office/drawing/2014/main" xmlns="" id="{7B4D0821-BE2B-492F-8D8D-80D2A6A4D22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1" name="Straight Connector 240" hidden="1">
            <a:extLst>
              <a:ext uri="{FF2B5EF4-FFF2-40B4-BE49-F238E27FC236}">
                <a16:creationId xmlns:a16="http://schemas.microsoft.com/office/drawing/2014/main" xmlns="" id="{A64A4800-895B-4BF6-9056-840A26039EA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2" name="Straight Connector 241" hidden="1">
            <a:extLst>
              <a:ext uri="{FF2B5EF4-FFF2-40B4-BE49-F238E27FC236}">
                <a16:creationId xmlns:a16="http://schemas.microsoft.com/office/drawing/2014/main" xmlns="" id="{A384A06B-0A1A-4B50-9440-133AFDFCBA5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43" name="Rectangle 242" hidden="1">
            <a:extLst>
              <a:ext uri="{FF2B5EF4-FFF2-40B4-BE49-F238E27FC236}">
                <a16:creationId xmlns:a16="http://schemas.microsoft.com/office/drawing/2014/main" xmlns="" id="{98668915-366E-43BE-B7F0-53A2BFBC1E6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244" name="Plus Sign 153" hidden="1">
            <a:extLst>
              <a:ext uri="{FF2B5EF4-FFF2-40B4-BE49-F238E27FC236}">
                <a16:creationId xmlns:a16="http://schemas.microsoft.com/office/drawing/2014/main" xmlns="" id="{5453874C-A086-486A-A2ED-7125D1574E9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245" name="Minus Sign 154" hidden="1">
            <a:extLst>
              <a:ext uri="{FF2B5EF4-FFF2-40B4-BE49-F238E27FC236}">
                <a16:creationId xmlns:a16="http://schemas.microsoft.com/office/drawing/2014/main" xmlns="" id="{B7FC906F-2A2C-46FA-B46F-933A2455A4C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15</xdr:row>
      <xdr:rowOff>0</xdr:rowOff>
    </xdr:from>
    <xdr:ext cx="583515" cy="571714"/>
    <xdr:grpSp>
      <xdr:nvGrpSpPr>
        <xdr:cNvPr id="246" name="AddRemoveBTN_EducWorkQ7_1" hidden="1">
          <a:extLst>
            <a:ext uri="{FF2B5EF4-FFF2-40B4-BE49-F238E27FC236}">
              <a16:creationId xmlns:a16="http://schemas.microsoft.com/office/drawing/2014/main" xmlns="" id="{2EF0D8BB-7DEC-4B48-A30E-66532D3E601F}"/>
            </a:ext>
          </a:extLst>
        </xdr:cNvPr>
        <xdr:cNvGrpSpPr/>
      </xdr:nvGrpSpPr>
      <xdr:grpSpPr>
        <a:xfrm>
          <a:off x="243840" y="3171825"/>
          <a:ext cx="583515" cy="571714"/>
          <a:chOff x="3783440" y="44020817"/>
          <a:chExt cx="583515" cy="690735"/>
        </a:xfrm>
      </xdr:grpSpPr>
      <xdr:sp macro="" textlink="">
        <xdr:nvSpPr>
          <xdr:cNvPr id="247" name="Rounded Rectangle 19" hidden="1">
            <a:extLst>
              <a:ext uri="{FF2B5EF4-FFF2-40B4-BE49-F238E27FC236}">
                <a16:creationId xmlns:a16="http://schemas.microsoft.com/office/drawing/2014/main" xmlns="" id="{05F8970D-2BF0-4528-A437-010E2334A59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8" name="Straight Connector 247" hidden="1">
            <a:extLst>
              <a:ext uri="{FF2B5EF4-FFF2-40B4-BE49-F238E27FC236}">
                <a16:creationId xmlns:a16="http://schemas.microsoft.com/office/drawing/2014/main" xmlns="" id="{D15F83A0-400D-4254-ABFD-861B1C5F67E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9" name="Straight Connector 248" hidden="1">
            <a:extLst>
              <a:ext uri="{FF2B5EF4-FFF2-40B4-BE49-F238E27FC236}">
                <a16:creationId xmlns:a16="http://schemas.microsoft.com/office/drawing/2014/main" xmlns="" id="{396ACE50-FF37-40AA-B175-6B120760D54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0" name="Rectangle 249" hidden="1">
            <a:extLst>
              <a:ext uri="{FF2B5EF4-FFF2-40B4-BE49-F238E27FC236}">
                <a16:creationId xmlns:a16="http://schemas.microsoft.com/office/drawing/2014/main" xmlns="" id="{3655F915-8FDC-432E-AAA7-B57969480EE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251" name="Plus Sign 153" hidden="1">
            <a:extLst>
              <a:ext uri="{FF2B5EF4-FFF2-40B4-BE49-F238E27FC236}">
                <a16:creationId xmlns:a16="http://schemas.microsoft.com/office/drawing/2014/main" xmlns="" id="{13BC1C52-2203-445E-8F3B-6FB7898371B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252" name="Minus Sign 154" hidden="1">
            <a:extLst>
              <a:ext uri="{FF2B5EF4-FFF2-40B4-BE49-F238E27FC236}">
                <a16:creationId xmlns:a16="http://schemas.microsoft.com/office/drawing/2014/main" xmlns="" id="{1BAEF18F-CD6B-4676-A872-D5F7FE05988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15</xdr:row>
      <xdr:rowOff>0</xdr:rowOff>
    </xdr:from>
    <xdr:ext cx="583515" cy="571714"/>
    <xdr:grpSp>
      <xdr:nvGrpSpPr>
        <xdr:cNvPr id="253" name="AddRemoveBTN_EducWorkQ10_1" hidden="1">
          <a:extLst>
            <a:ext uri="{FF2B5EF4-FFF2-40B4-BE49-F238E27FC236}">
              <a16:creationId xmlns:a16="http://schemas.microsoft.com/office/drawing/2014/main" xmlns="" id="{42098F51-0CAE-4037-A33D-DE2627A3FA8C}"/>
            </a:ext>
          </a:extLst>
        </xdr:cNvPr>
        <xdr:cNvGrpSpPr/>
      </xdr:nvGrpSpPr>
      <xdr:grpSpPr>
        <a:xfrm>
          <a:off x="243840" y="3171825"/>
          <a:ext cx="583515" cy="571714"/>
          <a:chOff x="3783440" y="44020817"/>
          <a:chExt cx="583515" cy="690735"/>
        </a:xfrm>
      </xdr:grpSpPr>
      <xdr:sp macro="" textlink="">
        <xdr:nvSpPr>
          <xdr:cNvPr id="254" name="Rounded Rectangle 19" hidden="1">
            <a:extLst>
              <a:ext uri="{FF2B5EF4-FFF2-40B4-BE49-F238E27FC236}">
                <a16:creationId xmlns:a16="http://schemas.microsoft.com/office/drawing/2014/main" xmlns="" id="{49979C22-8CB5-4047-9AE6-098073FB98A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5" name="Straight Connector 254" hidden="1">
            <a:extLst>
              <a:ext uri="{FF2B5EF4-FFF2-40B4-BE49-F238E27FC236}">
                <a16:creationId xmlns:a16="http://schemas.microsoft.com/office/drawing/2014/main" xmlns="" id="{BF009A02-9DB6-401D-BD39-93F2E9F91F2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6" name="Straight Connector 255" hidden="1">
            <a:extLst>
              <a:ext uri="{FF2B5EF4-FFF2-40B4-BE49-F238E27FC236}">
                <a16:creationId xmlns:a16="http://schemas.microsoft.com/office/drawing/2014/main" xmlns="" id="{EFEFC0C7-0A28-46D2-8283-E3BFCF34178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7" name="Rectangle 256" hidden="1">
            <a:extLst>
              <a:ext uri="{FF2B5EF4-FFF2-40B4-BE49-F238E27FC236}">
                <a16:creationId xmlns:a16="http://schemas.microsoft.com/office/drawing/2014/main" xmlns="" id="{E0BF03E1-4BD1-4753-AD2F-E02C27190B0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258" name="Plus Sign 153" hidden="1">
            <a:extLst>
              <a:ext uri="{FF2B5EF4-FFF2-40B4-BE49-F238E27FC236}">
                <a16:creationId xmlns:a16="http://schemas.microsoft.com/office/drawing/2014/main" xmlns="" id="{D704102A-F64C-409F-AC23-EADD2C55C0D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259" name="Minus Sign 154" hidden="1">
            <a:extLst>
              <a:ext uri="{FF2B5EF4-FFF2-40B4-BE49-F238E27FC236}">
                <a16:creationId xmlns:a16="http://schemas.microsoft.com/office/drawing/2014/main" xmlns="" id="{923A17E2-46B3-483C-89ED-2CC979873B6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15</xdr:row>
      <xdr:rowOff>0</xdr:rowOff>
    </xdr:from>
    <xdr:ext cx="583515" cy="571714"/>
    <xdr:grpSp>
      <xdr:nvGrpSpPr>
        <xdr:cNvPr id="260" name="AddRemoveBTN_EducWorkQ11_1" hidden="1">
          <a:extLst>
            <a:ext uri="{FF2B5EF4-FFF2-40B4-BE49-F238E27FC236}">
              <a16:creationId xmlns:a16="http://schemas.microsoft.com/office/drawing/2014/main" xmlns="" id="{CD2879CB-AA7D-4665-8E79-8F36FB672409}"/>
            </a:ext>
          </a:extLst>
        </xdr:cNvPr>
        <xdr:cNvGrpSpPr/>
      </xdr:nvGrpSpPr>
      <xdr:grpSpPr>
        <a:xfrm>
          <a:off x="243840" y="3171825"/>
          <a:ext cx="583515" cy="571714"/>
          <a:chOff x="3783440" y="44020817"/>
          <a:chExt cx="583515" cy="690735"/>
        </a:xfrm>
      </xdr:grpSpPr>
      <xdr:sp macro="" textlink="">
        <xdr:nvSpPr>
          <xdr:cNvPr id="261" name="Rounded Rectangle 19" hidden="1">
            <a:extLst>
              <a:ext uri="{FF2B5EF4-FFF2-40B4-BE49-F238E27FC236}">
                <a16:creationId xmlns:a16="http://schemas.microsoft.com/office/drawing/2014/main" xmlns="" id="{77EDCB77-059D-4BF0-B3E5-B6227039FD4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2" name="Straight Connector 261" hidden="1">
            <a:extLst>
              <a:ext uri="{FF2B5EF4-FFF2-40B4-BE49-F238E27FC236}">
                <a16:creationId xmlns:a16="http://schemas.microsoft.com/office/drawing/2014/main" xmlns="" id="{EA62171F-C2F1-4917-81A4-E4BCD33486E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3" name="Straight Connector 262" hidden="1">
            <a:extLst>
              <a:ext uri="{FF2B5EF4-FFF2-40B4-BE49-F238E27FC236}">
                <a16:creationId xmlns:a16="http://schemas.microsoft.com/office/drawing/2014/main" xmlns="" id="{32890BDD-719C-4DBD-B0EB-C6CCEA396E5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64" name="Rectangle 263" hidden="1">
            <a:extLst>
              <a:ext uri="{FF2B5EF4-FFF2-40B4-BE49-F238E27FC236}">
                <a16:creationId xmlns:a16="http://schemas.microsoft.com/office/drawing/2014/main" xmlns="" id="{0A7D6CE3-7B9E-47BE-BD7E-184706735F9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265" name="Plus Sign 153" hidden="1">
            <a:extLst>
              <a:ext uri="{FF2B5EF4-FFF2-40B4-BE49-F238E27FC236}">
                <a16:creationId xmlns:a16="http://schemas.microsoft.com/office/drawing/2014/main" xmlns="" id="{48430245-3261-4319-A876-D5BDA66401B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266" name="Minus Sign 154" hidden="1">
            <a:extLst>
              <a:ext uri="{FF2B5EF4-FFF2-40B4-BE49-F238E27FC236}">
                <a16:creationId xmlns:a16="http://schemas.microsoft.com/office/drawing/2014/main" xmlns="" id="{F812B59B-1A84-4833-B35D-2D7C37DFC6DE}"/>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247650</xdr:colOff>
      <xdr:row>16</xdr:row>
      <xdr:rowOff>209550</xdr:rowOff>
    </xdr:from>
    <xdr:to>
      <xdr:col>0</xdr:col>
      <xdr:colOff>831165</xdr:colOff>
      <xdr:row>31</xdr:row>
      <xdr:rowOff>29452</xdr:rowOff>
    </xdr:to>
    <xdr:grpSp>
      <xdr:nvGrpSpPr>
        <xdr:cNvPr id="267" name="AddRemoveBTN_CriminalRelationQ1" hidden="1">
          <a:extLst>
            <a:ext uri="{FF2B5EF4-FFF2-40B4-BE49-F238E27FC236}">
              <a16:creationId xmlns:a16="http://schemas.microsoft.com/office/drawing/2014/main" xmlns="" id="{8C3F0AED-F96E-41A5-9F7B-DD4A905C8DFB}"/>
            </a:ext>
          </a:extLst>
        </xdr:cNvPr>
        <xdr:cNvGrpSpPr/>
      </xdr:nvGrpSpPr>
      <xdr:grpSpPr>
        <a:xfrm>
          <a:off x="243840" y="3400425"/>
          <a:ext cx="585420" cy="722872"/>
          <a:chOff x="3783440" y="44020817"/>
          <a:chExt cx="583515" cy="690735"/>
        </a:xfrm>
      </xdr:grpSpPr>
      <xdr:sp macro="" textlink="">
        <xdr:nvSpPr>
          <xdr:cNvPr id="268" name="Rounded Rectangle 19" hidden="1">
            <a:extLst>
              <a:ext uri="{FF2B5EF4-FFF2-40B4-BE49-F238E27FC236}">
                <a16:creationId xmlns:a16="http://schemas.microsoft.com/office/drawing/2014/main" xmlns="" id="{6EF3D861-9FE8-4870-9C77-D35F6A6E55F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9" name="Straight Connector 268" hidden="1">
            <a:extLst>
              <a:ext uri="{FF2B5EF4-FFF2-40B4-BE49-F238E27FC236}">
                <a16:creationId xmlns:a16="http://schemas.microsoft.com/office/drawing/2014/main" xmlns="" id="{A5C7ACC7-1488-4AEF-946D-C60B4AE20EE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0" name="Straight Connector 269" hidden="1">
            <a:extLst>
              <a:ext uri="{FF2B5EF4-FFF2-40B4-BE49-F238E27FC236}">
                <a16:creationId xmlns:a16="http://schemas.microsoft.com/office/drawing/2014/main" xmlns="" id="{2B652040-33DB-413D-ACF5-239A38822B7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1" name="Rectangle 270" hidden="1">
            <a:extLst>
              <a:ext uri="{FF2B5EF4-FFF2-40B4-BE49-F238E27FC236}">
                <a16:creationId xmlns:a16="http://schemas.microsoft.com/office/drawing/2014/main" xmlns="" id="{5E17C983-4A6C-46AF-BE5F-9C3A134853A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riminalRelationQ1_Add" textlink="">
        <xdr:nvSpPr>
          <xdr:cNvPr id="272" name="Plus Sign 209" hidden="1">
            <a:extLst>
              <a:ext uri="{FF2B5EF4-FFF2-40B4-BE49-F238E27FC236}">
                <a16:creationId xmlns:a16="http://schemas.microsoft.com/office/drawing/2014/main" xmlns="" id="{659AFF60-45A1-4522-8196-CD06B0DB8F9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riminalRelationQ1_Remove" textlink="">
        <xdr:nvSpPr>
          <xdr:cNvPr id="273" name="Minus Sign 210" hidden="1">
            <a:extLst>
              <a:ext uri="{FF2B5EF4-FFF2-40B4-BE49-F238E27FC236}">
                <a16:creationId xmlns:a16="http://schemas.microsoft.com/office/drawing/2014/main" xmlns="" id="{30817663-756C-4085-9F97-C16E2604D17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22</xdr:row>
      <xdr:rowOff>0</xdr:rowOff>
    </xdr:from>
    <xdr:to>
      <xdr:col>0</xdr:col>
      <xdr:colOff>828625</xdr:colOff>
      <xdr:row>30</xdr:row>
      <xdr:rowOff>95464</xdr:rowOff>
    </xdr:to>
    <xdr:grpSp>
      <xdr:nvGrpSpPr>
        <xdr:cNvPr id="274" name="AddRemoveBTN_EducWorkQ4_1" hidden="1">
          <a:extLst>
            <a:ext uri="{FF2B5EF4-FFF2-40B4-BE49-F238E27FC236}">
              <a16:creationId xmlns:a16="http://schemas.microsoft.com/office/drawing/2014/main" xmlns="" id="{7DEF9047-E6FB-46C3-A35A-A9EC75DDEF62}"/>
            </a:ext>
          </a:extLst>
        </xdr:cNvPr>
        <xdr:cNvGrpSpPr/>
      </xdr:nvGrpSpPr>
      <xdr:grpSpPr>
        <a:xfrm>
          <a:off x="247650" y="3400425"/>
          <a:ext cx="579070" cy="672679"/>
          <a:chOff x="3783440" y="44020817"/>
          <a:chExt cx="583515" cy="690735"/>
        </a:xfrm>
      </xdr:grpSpPr>
      <xdr:sp macro="" textlink="">
        <xdr:nvSpPr>
          <xdr:cNvPr id="275" name="Rounded Rectangle 19" hidden="1">
            <a:extLst>
              <a:ext uri="{FF2B5EF4-FFF2-40B4-BE49-F238E27FC236}">
                <a16:creationId xmlns:a16="http://schemas.microsoft.com/office/drawing/2014/main" xmlns="" id="{34D2AD68-F1A9-4357-9170-DA675319F1B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76" name="Straight Connector 275" hidden="1">
            <a:extLst>
              <a:ext uri="{FF2B5EF4-FFF2-40B4-BE49-F238E27FC236}">
                <a16:creationId xmlns:a16="http://schemas.microsoft.com/office/drawing/2014/main" xmlns="" id="{EF16343E-2B27-4EF1-8C7C-DA4918394E5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7" name="Straight Connector 276" hidden="1">
            <a:extLst>
              <a:ext uri="{FF2B5EF4-FFF2-40B4-BE49-F238E27FC236}">
                <a16:creationId xmlns:a16="http://schemas.microsoft.com/office/drawing/2014/main" xmlns="" id="{84F65234-6AF9-47BE-AF42-0FC94A574DB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8" name="Rectangle 277" hidden="1">
            <a:extLst>
              <a:ext uri="{FF2B5EF4-FFF2-40B4-BE49-F238E27FC236}">
                <a16:creationId xmlns:a16="http://schemas.microsoft.com/office/drawing/2014/main" xmlns="" id="{B215DDA9-C47B-46E9-868B-F2A91A9E03F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279" name="Plus Sign 153" hidden="1">
            <a:extLst>
              <a:ext uri="{FF2B5EF4-FFF2-40B4-BE49-F238E27FC236}">
                <a16:creationId xmlns:a16="http://schemas.microsoft.com/office/drawing/2014/main" xmlns="" id="{38CF887C-1BBD-4556-8F8A-6E8CAD865C4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280" name="Minus Sign 154" hidden="1">
            <a:extLst>
              <a:ext uri="{FF2B5EF4-FFF2-40B4-BE49-F238E27FC236}">
                <a16:creationId xmlns:a16="http://schemas.microsoft.com/office/drawing/2014/main" xmlns="" id="{E0351297-75F9-4459-AEF5-8CE2E945099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22</xdr:row>
      <xdr:rowOff>0</xdr:rowOff>
    </xdr:from>
    <xdr:to>
      <xdr:col>0</xdr:col>
      <xdr:colOff>828625</xdr:colOff>
      <xdr:row>30</xdr:row>
      <xdr:rowOff>95464</xdr:rowOff>
    </xdr:to>
    <xdr:grpSp>
      <xdr:nvGrpSpPr>
        <xdr:cNvPr id="281" name="AddRemoveBTN_EducWorkQ5_1" hidden="1">
          <a:extLst>
            <a:ext uri="{FF2B5EF4-FFF2-40B4-BE49-F238E27FC236}">
              <a16:creationId xmlns:a16="http://schemas.microsoft.com/office/drawing/2014/main" xmlns="" id="{B00DE670-D317-49F0-BC10-3AE77DAC95E0}"/>
            </a:ext>
          </a:extLst>
        </xdr:cNvPr>
        <xdr:cNvGrpSpPr/>
      </xdr:nvGrpSpPr>
      <xdr:grpSpPr>
        <a:xfrm>
          <a:off x="247650" y="3400425"/>
          <a:ext cx="579070" cy="672679"/>
          <a:chOff x="3783440" y="44020817"/>
          <a:chExt cx="583515" cy="690735"/>
        </a:xfrm>
      </xdr:grpSpPr>
      <xdr:sp macro="" textlink="">
        <xdr:nvSpPr>
          <xdr:cNvPr id="282" name="Rounded Rectangle 19" hidden="1">
            <a:extLst>
              <a:ext uri="{FF2B5EF4-FFF2-40B4-BE49-F238E27FC236}">
                <a16:creationId xmlns:a16="http://schemas.microsoft.com/office/drawing/2014/main" xmlns="" id="{001B33EC-DF38-4D28-839A-DB30E45AA93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83" name="Straight Connector 282" hidden="1">
            <a:extLst>
              <a:ext uri="{FF2B5EF4-FFF2-40B4-BE49-F238E27FC236}">
                <a16:creationId xmlns:a16="http://schemas.microsoft.com/office/drawing/2014/main" xmlns="" id="{3F03673B-198B-4594-8DA7-A891A14FFAE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84" name="Straight Connector 283" hidden="1">
            <a:extLst>
              <a:ext uri="{FF2B5EF4-FFF2-40B4-BE49-F238E27FC236}">
                <a16:creationId xmlns:a16="http://schemas.microsoft.com/office/drawing/2014/main" xmlns="" id="{481CF19F-06A3-4D1E-93A7-F33DDD2C601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85" name="Rectangle 284" hidden="1">
            <a:extLst>
              <a:ext uri="{FF2B5EF4-FFF2-40B4-BE49-F238E27FC236}">
                <a16:creationId xmlns:a16="http://schemas.microsoft.com/office/drawing/2014/main" xmlns="" id="{B4AB45A6-FCB3-4367-8B7B-26F78995B73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286" name="Plus Sign 153" hidden="1">
            <a:extLst>
              <a:ext uri="{FF2B5EF4-FFF2-40B4-BE49-F238E27FC236}">
                <a16:creationId xmlns:a16="http://schemas.microsoft.com/office/drawing/2014/main" xmlns="" id="{F77A86DE-D273-4137-889F-AA744605ED4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287" name="Minus Sign 154" hidden="1">
            <a:extLst>
              <a:ext uri="{FF2B5EF4-FFF2-40B4-BE49-F238E27FC236}">
                <a16:creationId xmlns:a16="http://schemas.microsoft.com/office/drawing/2014/main" xmlns="" id="{A5567441-0A14-4960-AF53-81F26EB9A71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22</xdr:row>
      <xdr:rowOff>0</xdr:rowOff>
    </xdr:from>
    <xdr:to>
      <xdr:col>0</xdr:col>
      <xdr:colOff>831165</xdr:colOff>
      <xdr:row>30</xdr:row>
      <xdr:rowOff>95464</xdr:rowOff>
    </xdr:to>
    <xdr:grpSp>
      <xdr:nvGrpSpPr>
        <xdr:cNvPr id="288" name="AddRemoveBTN_EducWorkQ6_1" hidden="1">
          <a:extLst>
            <a:ext uri="{FF2B5EF4-FFF2-40B4-BE49-F238E27FC236}">
              <a16:creationId xmlns:a16="http://schemas.microsoft.com/office/drawing/2014/main" xmlns="" id="{2390C153-A9E1-4181-BD83-CF3380BF0AB9}"/>
            </a:ext>
          </a:extLst>
        </xdr:cNvPr>
        <xdr:cNvGrpSpPr/>
      </xdr:nvGrpSpPr>
      <xdr:grpSpPr>
        <a:xfrm>
          <a:off x="243840" y="3400425"/>
          <a:ext cx="585420" cy="672679"/>
          <a:chOff x="3783440" y="44020817"/>
          <a:chExt cx="583515" cy="690735"/>
        </a:xfrm>
      </xdr:grpSpPr>
      <xdr:sp macro="" textlink="">
        <xdr:nvSpPr>
          <xdr:cNvPr id="289" name="Rounded Rectangle 19" hidden="1">
            <a:extLst>
              <a:ext uri="{FF2B5EF4-FFF2-40B4-BE49-F238E27FC236}">
                <a16:creationId xmlns:a16="http://schemas.microsoft.com/office/drawing/2014/main" xmlns="" id="{65E1DE8C-1E93-4D9C-AAD0-F7B315570E6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90" name="Straight Connector 289" hidden="1">
            <a:extLst>
              <a:ext uri="{FF2B5EF4-FFF2-40B4-BE49-F238E27FC236}">
                <a16:creationId xmlns:a16="http://schemas.microsoft.com/office/drawing/2014/main" xmlns="" id="{B14F643F-8BE7-4C0D-ACE6-EB66B7AA803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1" name="Straight Connector 290" hidden="1">
            <a:extLst>
              <a:ext uri="{FF2B5EF4-FFF2-40B4-BE49-F238E27FC236}">
                <a16:creationId xmlns:a16="http://schemas.microsoft.com/office/drawing/2014/main" xmlns="" id="{B7AD9D76-ECB2-4174-BD1B-6E7B4452FE6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92" name="Rectangle 291" hidden="1">
            <a:extLst>
              <a:ext uri="{FF2B5EF4-FFF2-40B4-BE49-F238E27FC236}">
                <a16:creationId xmlns:a16="http://schemas.microsoft.com/office/drawing/2014/main" xmlns="" id="{D723B06E-1016-4DD0-BADA-946E9D8465B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293" name="Plus Sign 153" hidden="1">
            <a:extLst>
              <a:ext uri="{FF2B5EF4-FFF2-40B4-BE49-F238E27FC236}">
                <a16:creationId xmlns:a16="http://schemas.microsoft.com/office/drawing/2014/main" xmlns="" id="{8FC8830B-B016-49BB-8E6E-5C79FBFB55D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294" name="Minus Sign 154" hidden="1">
            <a:extLst>
              <a:ext uri="{FF2B5EF4-FFF2-40B4-BE49-F238E27FC236}">
                <a16:creationId xmlns:a16="http://schemas.microsoft.com/office/drawing/2014/main" xmlns="" id="{AFD9758B-16F9-4B8C-BBFC-1F1BC49F3C2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22</xdr:row>
      <xdr:rowOff>0</xdr:rowOff>
    </xdr:from>
    <xdr:to>
      <xdr:col>0</xdr:col>
      <xdr:colOff>831165</xdr:colOff>
      <xdr:row>30</xdr:row>
      <xdr:rowOff>95464</xdr:rowOff>
    </xdr:to>
    <xdr:grpSp>
      <xdr:nvGrpSpPr>
        <xdr:cNvPr id="295" name="AddRemoveBTN_EducWorkQ7_1" hidden="1">
          <a:extLst>
            <a:ext uri="{FF2B5EF4-FFF2-40B4-BE49-F238E27FC236}">
              <a16:creationId xmlns:a16="http://schemas.microsoft.com/office/drawing/2014/main" xmlns="" id="{0AD6516B-8FBB-44BC-BDEB-3E3D97D8200E}"/>
            </a:ext>
          </a:extLst>
        </xdr:cNvPr>
        <xdr:cNvGrpSpPr/>
      </xdr:nvGrpSpPr>
      <xdr:grpSpPr>
        <a:xfrm>
          <a:off x="243840" y="3400425"/>
          <a:ext cx="585420" cy="672679"/>
          <a:chOff x="3783440" y="44020817"/>
          <a:chExt cx="583515" cy="690735"/>
        </a:xfrm>
      </xdr:grpSpPr>
      <xdr:sp macro="" textlink="">
        <xdr:nvSpPr>
          <xdr:cNvPr id="296" name="Rounded Rectangle 19" hidden="1">
            <a:extLst>
              <a:ext uri="{FF2B5EF4-FFF2-40B4-BE49-F238E27FC236}">
                <a16:creationId xmlns:a16="http://schemas.microsoft.com/office/drawing/2014/main" xmlns="" id="{EF6248D7-F362-4926-93EB-64D3B1182BC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97" name="Straight Connector 296" hidden="1">
            <a:extLst>
              <a:ext uri="{FF2B5EF4-FFF2-40B4-BE49-F238E27FC236}">
                <a16:creationId xmlns:a16="http://schemas.microsoft.com/office/drawing/2014/main" xmlns="" id="{E435871A-359A-4EC3-BED0-754F9A9C9FB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8" name="Straight Connector 297" hidden="1">
            <a:extLst>
              <a:ext uri="{FF2B5EF4-FFF2-40B4-BE49-F238E27FC236}">
                <a16:creationId xmlns:a16="http://schemas.microsoft.com/office/drawing/2014/main" xmlns="" id="{0FA636A1-4B1F-439B-8E1F-4E4AD470BD4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99" name="Rectangle 298" hidden="1">
            <a:extLst>
              <a:ext uri="{FF2B5EF4-FFF2-40B4-BE49-F238E27FC236}">
                <a16:creationId xmlns:a16="http://schemas.microsoft.com/office/drawing/2014/main" xmlns="" id="{53A91690-17D9-4E2A-BCA4-2D7158C8972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300" name="Plus Sign 153" hidden="1">
            <a:extLst>
              <a:ext uri="{FF2B5EF4-FFF2-40B4-BE49-F238E27FC236}">
                <a16:creationId xmlns:a16="http://schemas.microsoft.com/office/drawing/2014/main" xmlns="" id="{85C779A4-5840-440E-9E64-261E52A64CF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301" name="Minus Sign 154" hidden="1">
            <a:extLst>
              <a:ext uri="{FF2B5EF4-FFF2-40B4-BE49-F238E27FC236}">
                <a16:creationId xmlns:a16="http://schemas.microsoft.com/office/drawing/2014/main" xmlns="" id="{BFC46F00-CA7C-4502-B921-13A69CDC2FD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22</xdr:row>
      <xdr:rowOff>0</xdr:rowOff>
    </xdr:from>
    <xdr:to>
      <xdr:col>0</xdr:col>
      <xdr:colOff>831165</xdr:colOff>
      <xdr:row>30</xdr:row>
      <xdr:rowOff>95464</xdr:rowOff>
    </xdr:to>
    <xdr:grpSp>
      <xdr:nvGrpSpPr>
        <xdr:cNvPr id="302" name="AddRemoveBTN_EducWorkQ10_1" hidden="1">
          <a:extLst>
            <a:ext uri="{FF2B5EF4-FFF2-40B4-BE49-F238E27FC236}">
              <a16:creationId xmlns:a16="http://schemas.microsoft.com/office/drawing/2014/main" xmlns="" id="{B87C400E-A611-409D-AFC1-68832BCEBD40}"/>
            </a:ext>
          </a:extLst>
        </xdr:cNvPr>
        <xdr:cNvGrpSpPr/>
      </xdr:nvGrpSpPr>
      <xdr:grpSpPr>
        <a:xfrm>
          <a:off x="243840" y="3400425"/>
          <a:ext cx="585420" cy="672679"/>
          <a:chOff x="3783440" y="44020817"/>
          <a:chExt cx="583515" cy="690735"/>
        </a:xfrm>
      </xdr:grpSpPr>
      <xdr:sp macro="" textlink="">
        <xdr:nvSpPr>
          <xdr:cNvPr id="303" name="Rounded Rectangle 19" hidden="1">
            <a:extLst>
              <a:ext uri="{FF2B5EF4-FFF2-40B4-BE49-F238E27FC236}">
                <a16:creationId xmlns:a16="http://schemas.microsoft.com/office/drawing/2014/main" xmlns="" id="{B7D5F28E-0B21-49EE-824C-1800B0CAB04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04" name="Straight Connector 303" hidden="1">
            <a:extLst>
              <a:ext uri="{FF2B5EF4-FFF2-40B4-BE49-F238E27FC236}">
                <a16:creationId xmlns:a16="http://schemas.microsoft.com/office/drawing/2014/main" xmlns="" id="{1365725F-E819-4447-999C-238898B74A7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05" name="Straight Connector 304" hidden="1">
            <a:extLst>
              <a:ext uri="{FF2B5EF4-FFF2-40B4-BE49-F238E27FC236}">
                <a16:creationId xmlns:a16="http://schemas.microsoft.com/office/drawing/2014/main" xmlns="" id="{7D4B41AF-8C6E-4280-87B3-C9DAC864A17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06" name="Rectangle 305" hidden="1">
            <a:extLst>
              <a:ext uri="{FF2B5EF4-FFF2-40B4-BE49-F238E27FC236}">
                <a16:creationId xmlns:a16="http://schemas.microsoft.com/office/drawing/2014/main" xmlns="" id="{39C02FE9-4BB1-457C-B70C-5F989B4DF99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307" name="Plus Sign 153" hidden="1">
            <a:extLst>
              <a:ext uri="{FF2B5EF4-FFF2-40B4-BE49-F238E27FC236}">
                <a16:creationId xmlns:a16="http://schemas.microsoft.com/office/drawing/2014/main" xmlns="" id="{7B84ADEB-C1C4-4D0B-8CA7-EB51BA1E88D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308" name="Minus Sign 154" hidden="1">
            <a:extLst>
              <a:ext uri="{FF2B5EF4-FFF2-40B4-BE49-F238E27FC236}">
                <a16:creationId xmlns:a16="http://schemas.microsoft.com/office/drawing/2014/main" xmlns="" id="{BE0F5D7F-B780-4D7C-9C08-9D744839075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22</xdr:row>
      <xdr:rowOff>0</xdr:rowOff>
    </xdr:from>
    <xdr:to>
      <xdr:col>0</xdr:col>
      <xdr:colOff>831165</xdr:colOff>
      <xdr:row>30</xdr:row>
      <xdr:rowOff>95464</xdr:rowOff>
    </xdr:to>
    <xdr:grpSp>
      <xdr:nvGrpSpPr>
        <xdr:cNvPr id="309" name="AddRemoveBTN_EducWorkQ11_1" hidden="1">
          <a:extLst>
            <a:ext uri="{FF2B5EF4-FFF2-40B4-BE49-F238E27FC236}">
              <a16:creationId xmlns:a16="http://schemas.microsoft.com/office/drawing/2014/main" xmlns="" id="{5E4EB8A1-838D-4E0F-875E-5D7ECB2371B0}"/>
            </a:ext>
          </a:extLst>
        </xdr:cNvPr>
        <xdr:cNvGrpSpPr/>
      </xdr:nvGrpSpPr>
      <xdr:grpSpPr>
        <a:xfrm>
          <a:off x="243840" y="3400425"/>
          <a:ext cx="585420" cy="672679"/>
          <a:chOff x="3783440" y="44020817"/>
          <a:chExt cx="583515" cy="690735"/>
        </a:xfrm>
      </xdr:grpSpPr>
      <xdr:sp macro="" textlink="">
        <xdr:nvSpPr>
          <xdr:cNvPr id="310" name="Rounded Rectangle 19" hidden="1">
            <a:extLst>
              <a:ext uri="{FF2B5EF4-FFF2-40B4-BE49-F238E27FC236}">
                <a16:creationId xmlns:a16="http://schemas.microsoft.com/office/drawing/2014/main" xmlns="" id="{AAFE4CD9-F926-44B3-BACE-E71121898E2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1" name="Straight Connector 310" hidden="1">
            <a:extLst>
              <a:ext uri="{FF2B5EF4-FFF2-40B4-BE49-F238E27FC236}">
                <a16:creationId xmlns:a16="http://schemas.microsoft.com/office/drawing/2014/main" xmlns="" id="{7CFF9AC8-77B8-421F-BD11-D6EF6B977E0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12" name="Straight Connector 311" hidden="1">
            <a:extLst>
              <a:ext uri="{FF2B5EF4-FFF2-40B4-BE49-F238E27FC236}">
                <a16:creationId xmlns:a16="http://schemas.microsoft.com/office/drawing/2014/main" xmlns="" id="{27CDC375-C410-4FC3-A2C4-ABCF301E1CF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13" name="Rectangle 312" hidden="1">
            <a:extLst>
              <a:ext uri="{FF2B5EF4-FFF2-40B4-BE49-F238E27FC236}">
                <a16:creationId xmlns:a16="http://schemas.microsoft.com/office/drawing/2014/main" xmlns="" id="{8A705FA9-FDFD-4EC8-AAEB-3398FABE887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314" name="Plus Sign 153" hidden="1">
            <a:extLst>
              <a:ext uri="{FF2B5EF4-FFF2-40B4-BE49-F238E27FC236}">
                <a16:creationId xmlns:a16="http://schemas.microsoft.com/office/drawing/2014/main" xmlns="" id="{64575A8B-5565-400F-9D29-05EA2F703C2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315" name="Minus Sign 154" hidden="1">
            <a:extLst>
              <a:ext uri="{FF2B5EF4-FFF2-40B4-BE49-F238E27FC236}">
                <a16:creationId xmlns:a16="http://schemas.microsoft.com/office/drawing/2014/main" xmlns="" id="{8634E71D-3715-4510-BABF-018CAB617E9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251460</xdr:colOff>
      <xdr:row>30</xdr:row>
      <xdr:rowOff>0</xdr:rowOff>
    </xdr:from>
    <xdr:ext cx="583515" cy="676489"/>
    <xdr:grpSp>
      <xdr:nvGrpSpPr>
        <xdr:cNvPr id="316" name="AddRemoveBTN_EducWorkQ4_1" hidden="1">
          <a:extLst>
            <a:ext uri="{FF2B5EF4-FFF2-40B4-BE49-F238E27FC236}">
              <a16:creationId xmlns:a16="http://schemas.microsoft.com/office/drawing/2014/main" xmlns="" id="{4438FF75-5236-4604-9BE2-391E31DC8D70}"/>
            </a:ext>
          </a:extLst>
        </xdr:cNvPr>
        <xdr:cNvGrpSpPr/>
      </xdr:nvGrpSpPr>
      <xdr:grpSpPr>
        <a:xfrm>
          <a:off x="247650" y="3981450"/>
          <a:ext cx="583515" cy="676489"/>
          <a:chOff x="3783440" y="44020817"/>
          <a:chExt cx="583515" cy="690735"/>
        </a:xfrm>
      </xdr:grpSpPr>
      <xdr:sp macro="" textlink="">
        <xdr:nvSpPr>
          <xdr:cNvPr id="317" name="Rounded Rectangle 19" hidden="1">
            <a:extLst>
              <a:ext uri="{FF2B5EF4-FFF2-40B4-BE49-F238E27FC236}">
                <a16:creationId xmlns:a16="http://schemas.microsoft.com/office/drawing/2014/main" xmlns="" id="{1A22EE71-CCB3-4741-9145-667442BF713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8" name="Straight Connector 317" hidden="1">
            <a:extLst>
              <a:ext uri="{FF2B5EF4-FFF2-40B4-BE49-F238E27FC236}">
                <a16:creationId xmlns:a16="http://schemas.microsoft.com/office/drawing/2014/main" xmlns="" id="{662CD3C5-B3E1-4037-AD34-152CA9E8434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19" name="Straight Connector 318" hidden="1">
            <a:extLst>
              <a:ext uri="{FF2B5EF4-FFF2-40B4-BE49-F238E27FC236}">
                <a16:creationId xmlns:a16="http://schemas.microsoft.com/office/drawing/2014/main" xmlns="" id="{FEE04E2C-2C15-447B-873E-8BB300CC895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0" name="Rectangle 319" hidden="1">
            <a:extLst>
              <a:ext uri="{FF2B5EF4-FFF2-40B4-BE49-F238E27FC236}">
                <a16:creationId xmlns:a16="http://schemas.microsoft.com/office/drawing/2014/main" xmlns="" id="{871B4DE7-DA36-452E-9D66-605C69D6BC8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321" name="Plus Sign 153" hidden="1">
            <a:extLst>
              <a:ext uri="{FF2B5EF4-FFF2-40B4-BE49-F238E27FC236}">
                <a16:creationId xmlns:a16="http://schemas.microsoft.com/office/drawing/2014/main" xmlns="" id="{BFF9710A-794A-4A7E-B0B1-759AF367839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322" name="Minus Sign 154" hidden="1">
            <a:extLst>
              <a:ext uri="{FF2B5EF4-FFF2-40B4-BE49-F238E27FC236}">
                <a16:creationId xmlns:a16="http://schemas.microsoft.com/office/drawing/2014/main" xmlns="" id="{6E4C820A-BB49-44CD-B93C-DE1FABF80CD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30</xdr:row>
      <xdr:rowOff>0</xdr:rowOff>
    </xdr:from>
    <xdr:ext cx="583515" cy="676489"/>
    <xdr:grpSp>
      <xdr:nvGrpSpPr>
        <xdr:cNvPr id="323" name="AddRemoveBTN_EducWorkQ5_1" hidden="1">
          <a:extLst>
            <a:ext uri="{FF2B5EF4-FFF2-40B4-BE49-F238E27FC236}">
              <a16:creationId xmlns:a16="http://schemas.microsoft.com/office/drawing/2014/main" xmlns="" id="{7C141B7C-B93E-4AFA-B2FB-A800D42FB2BB}"/>
            </a:ext>
          </a:extLst>
        </xdr:cNvPr>
        <xdr:cNvGrpSpPr/>
      </xdr:nvGrpSpPr>
      <xdr:grpSpPr>
        <a:xfrm>
          <a:off x="247650" y="3981450"/>
          <a:ext cx="583515" cy="676489"/>
          <a:chOff x="3783440" y="44020817"/>
          <a:chExt cx="583515" cy="690735"/>
        </a:xfrm>
      </xdr:grpSpPr>
      <xdr:sp macro="" textlink="">
        <xdr:nvSpPr>
          <xdr:cNvPr id="324" name="Rounded Rectangle 19" hidden="1">
            <a:extLst>
              <a:ext uri="{FF2B5EF4-FFF2-40B4-BE49-F238E27FC236}">
                <a16:creationId xmlns:a16="http://schemas.microsoft.com/office/drawing/2014/main" xmlns="" id="{3E6C9DF5-D21E-4835-856F-671FAB2E9A9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25" name="Straight Connector 324" hidden="1">
            <a:extLst>
              <a:ext uri="{FF2B5EF4-FFF2-40B4-BE49-F238E27FC236}">
                <a16:creationId xmlns:a16="http://schemas.microsoft.com/office/drawing/2014/main" xmlns="" id="{AD27B338-1E79-48DE-A399-9DEC409F3C6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26" name="Straight Connector 325" hidden="1">
            <a:extLst>
              <a:ext uri="{FF2B5EF4-FFF2-40B4-BE49-F238E27FC236}">
                <a16:creationId xmlns:a16="http://schemas.microsoft.com/office/drawing/2014/main" xmlns="" id="{B0AABE72-69F0-44DA-AFC9-B6FCE6CE276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7" name="Rectangle 326" hidden="1">
            <a:extLst>
              <a:ext uri="{FF2B5EF4-FFF2-40B4-BE49-F238E27FC236}">
                <a16:creationId xmlns:a16="http://schemas.microsoft.com/office/drawing/2014/main" xmlns="" id="{9E47C40D-3158-4955-8057-0F45073355C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328" name="Plus Sign 153" hidden="1">
            <a:extLst>
              <a:ext uri="{FF2B5EF4-FFF2-40B4-BE49-F238E27FC236}">
                <a16:creationId xmlns:a16="http://schemas.microsoft.com/office/drawing/2014/main" xmlns="" id="{2695DD7E-3B42-444A-910A-F8EBB9B4D95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329" name="Minus Sign 154" hidden="1">
            <a:extLst>
              <a:ext uri="{FF2B5EF4-FFF2-40B4-BE49-F238E27FC236}">
                <a16:creationId xmlns:a16="http://schemas.microsoft.com/office/drawing/2014/main" xmlns="" id="{5F00C887-9442-45B7-B498-0F52A609DF7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30</xdr:row>
      <xdr:rowOff>0</xdr:rowOff>
    </xdr:from>
    <xdr:ext cx="583515" cy="676489"/>
    <xdr:grpSp>
      <xdr:nvGrpSpPr>
        <xdr:cNvPr id="330" name="AddRemoveBTN_EducWorkQ6_1" hidden="1">
          <a:extLst>
            <a:ext uri="{FF2B5EF4-FFF2-40B4-BE49-F238E27FC236}">
              <a16:creationId xmlns:a16="http://schemas.microsoft.com/office/drawing/2014/main" xmlns="" id="{690357BB-1854-4B33-8116-FFD5FD5A31B3}"/>
            </a:ext>
          </a:extLst>
        </xdr:cNvPr>
        <xdr:cNvGrpSpPr/>
      </xdr:nvGrpSpPr>
      <xdr:grpSpPr>
        <a:xfrm>
          <a:off x="243840" y="3981450"/>
          <a:ext cx="583515" cy="676489"/>
          <a:chOff x="3783440" y="44020817"/>
          <a:chExt cx="583515" cy="690735"/>
        </a:xfrm>
      </xdr:grpSpPr>
      <xdr:sp macro="" textlink="">
        <xdr:nvSpPr>
          <xdr:cNvPr id="331" name="Rounded Rectangle 19" hidden="1">
            <a:extLst>
              <a:ext uri="{FF2B5EF4-FFF2-40B4-BE49-F238E27FC236}">
                <a16:creationId xmlns:a16="http://schemas.microsoft.com/office/drawing/2014/main" xmlns="" id="{48540825-012C-47AF-B7D0-4EB45E27E63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32" name="Straight Connector 331" hidden="1">
            <a:extLst>
              <a:ext uri="{FF2B5EF4-FFF2-40B4-BE49-F238E27FC236}">
                <a16:creationId xmlns:a16="http://schemas.microsoft.com/office/drawing/2014/main" xmlns="" id="{6EE3EBAB-75B6-4D05-94CE-2DDFB400785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3" name="Straight Connector 332" hidden="1">
            <a:extLst>
              <a:ext uri="{FF2B5EF4-FFF2-40B4-BE49-F238E27FC236}">
                <a16:creationId xmlns:a16="http://schemas.microsoft.com/office/drawing/2014/main" xmlns="" id="{C7F007DB-1311-44A1-8E19-68EAC23E5DD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34" name="Rectangle 333" hidden="1">
            <a:extLst>
              <a:ext uri="{FF2B5EF4-FFF2-40B4-BE49-F238E27FC236}">
                <a16:creationId xmlns:a16="http://schemas.microsoft.com/office/drawing/2014/main" xmlns="" id="{08CA21DF-4153-4F36-BBAE-CD17326E74A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335" name="Plus Sign 153" hidden="1">
            <a:extLst>
              <a:ext uri="{FF2B5EF4-FFF2-40B4-BE49-F238E27FC236}">
                <a16:creationId xmlns:a16="http://schemas.microsoft.com/office/drawing/2014/main" xmlns="" id="{69247F71-E8C8-4492-9A99-640A47F84D8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336" name="Minus Sign 154" hidden="1">
            <a:extLst>
              <a:ext uri="{FF2B5EF4-FFF2-40B4-BE49-F238E27FC236}">
                <a16:creationId xmlns:a16="http://schemas.microsoft.com/office/drawing/2014/main" xmlns="" id="{0CE47BF0-E55B-4462-886E-6E1CB16556A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30</xdr:row>
      <xdr:rowOff>0</xdr:rowOff>
    </xdr:from>
    <xdr:ext cx="583515" cy="676489"/>
    <xdr:grpSp>
      <xdr:nvGrpSpPr>
        <xdr:cNvPr id="337" name="AddRemoveBTN_EducWorkQ7_1" hidden="1">
          <a:extLst>
            <a:ext uri="{FF2B5EF4-FFF2-40B4-BE49-F238E27FC236}">
              <a16:creationId xmlns:a16="http://schemas.microsoft.com/office/drawing/2014/main" xmlns="" id="{03BA2735-F3F4-48DF-B335-3BD5640690A8}"/>
            </a:ext>
          </a:extLst>
        </xdr:cNvPr>
        <xdr:cNvGrpSpPr/>
      </xdr:nvGrpSpPr>
      <xdr:grpSpPr>
        <a:xfrm>
          <a:off x="243840" y="3981450"/>
          <a:ext cx="583515" cy="676489"/>
          <a:chOff x="3783440" y="44020817"/>
          <a:chExt cx="583515" cy="690735"/>
        </a:xfrm>
      </xdr:grpSpPr>
      <xdr:sp macro="" textlink="">
        <xdr:nvSpPr>
          <xdr:cNvPr id="338" name="Rounded Rectangle 19" hidden="1">
            <a:extLst>
              <a:ext uri="{FF2B5EF4-FFF2-40B4-BE49-F238E27FC236}">
                <a16:creationId xmlns:a16="http://schemas.microsoft.com/office/drawing/2014/main" xmlns="" id="{03BDDCC4-A4AA-4707-8226-B31BF8E5CB1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39" name="Straight Connector 338" hidden="1">
            <a:extLst>
              <a:ext uri="{FF2B5EF4-FFF2-40B4-BE49-F238E27FC236}">
                <a16:creationId xmlns:a16="http://schemas.microsoft.com/office/drawing/2014/main" xmlns="" id="{05529F59-4FFE-4869-8315-D5C27049411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40" name="Straight Connector 339" hidden="1">
            <a:extLst>
              <a:ext uri="{FF2B5EF4-FFF2-40B4-BE49-F238E27FC236}">
                <a16:creationId xmlns:a16="http://schemas.microsoft.com/office/drawing/2014/main" xmlns="" id="{7A0592E6-2519-4565-A050-8B04FC174A1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1" name="Rectangle 340" hidden="1">
            <a:extLst>
              <a:ext uri="{FF2B5EF4-FFF2-40B4-BE49-F238E27FC236}">
                <a16:creationId xmlns:a16="http://schemas.microsoft.com/office/drawing/2014/main" xmlns="" id="{C73468F3-E34D-4537-8C6D-EFEE4B54934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342" name="Plus Sign 153" hidden="1">
            <a:extLst>
              <a:ext uri="{FF2B5EF4-FFF2-40B4-BE49-F238E27FC236}">
                <a16:creationId xmlns:a16="http://schemas.microsoft.com/office/drawing/2014/main" xmlns="" id="{3CF58CDE-28A9-4BF8-99A2-0D329E66423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343" name="Minus Sign 154" hidden="1">
            <a:extLst>
              <a:ext uri="{FF2B5EF4-FFF2-40B4-BE49-F238E27FC236}">
                <a16:creationId xmlns:a16="http://schemas.microsoft.com/office/drawing/2014/main" xmlns="" id="{F0B799C3-649B-4196-A277-3211C3E24DA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30</xdr:row>
      <xdr:rowOff>0</xdr:rowOff>
    </xdr:from>
    <xdr:ext cx="583515" cy="676489"/>
    <xdr:grpSp>
      <xdr:nvGrpSpPr>
        <xdr:cNvPr id="344" name="AddRemoveBTN_EducWorkQ10_1" hidden="1">
          <a:extLst>
            <a:ext uri="{FF2B5EF4-FFF2-40B4-BE49-F238E27FC236}">
              <a16:creationId xmlns:a16="http://schemas.microsoft.com/office/drawing/2014/main" xmlns="" id="{CE1AC425-BB02-4CF8-96A6-B0C3E72E427B}"/>
            </a:ext>
          </a:extLst>
        </xdr:cNvPr>
        <xdr:cNvGrpSpPr/>
      </xdr:nvGrpSpPr>
      <xdr:grpSpPr>
        <a:xfrm>
          <a:off x="243840" y="3981450"/>
          <a:ext cx="583515" cy="676489"/>
          <a:chOff x="3783440" y="44020817"/>
          <a:chExt cx="583515" cy="690735"/>
        </a:xfrm>
      </xdr:grpSpPr>
      <xdr:sp macro="" textlink="">
        <xdr:nvSpPr>
          <xdr:cNvPr id="345" name="Rounded Rectangle 19" hidden="1">
            <a:extLst>
              <a:ext uri="{FF2B5EF4-FFF2-40B4-BE49-F238E27FC236}">
                <a16:creationId xmlns:a16="http://schemas.microsoft.com/office/drawing/2014/main" xmlns="" id="{8066F7F0-2075-49DC-B411-A61732389D4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46" name="Straight Connector 345" hidden="1">
            <a:extLst>
              <a:ext uri="{FF2B5EF4-FFF2-40B4-BE49-F238E27FC236}">
                <a16:creationId xmlns:a16="http://schemas.microsoft.com/office/drawing/2014/main" xmlns="" id="{523A1CC8-3DFA-4C31-9B1B-C187D274729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47" name="Straight Connector 346" hidden="1">
            <a:extLst>
              <a:ext uri="{FF2B5EF4-FFF2-40B4-BE49-F238E27FC236}">
                <a16:creationId xmlns:a16="http://schemas.microsoft.com/office/drawing/2014/main" xmlns="" id="{1D3444C8-F136-4EDC-83A1-E54DBBAA2BC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48" name="Rectangle 347" hidden="1">
            <a:extLst>
              <a:ext uri="{FF2B5EF4-FFF2-40B4-BE49-F238E27FC236}">
                <a16:creationId xmlns:a16="http://schemas.microsoft.com/office/drawing/2014/main" xmlns="" id="{56435AE4-DCE4-43C3-A469-F44BF474C67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349" name="Plus Sign 153" hidden="1">
            <a:extLst>
              <a:ext uri="{FF2B5EF4-FFF2-40B4-BE49-F238E27FC236}">
                <a16:creationId xmlns:a16="http://schemas.microsoft.com/office/drawing/2014/main" xmlns="" id="{4774AF92-B4DA-4C0B-ADEF-BB3CDCE77D8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350" name="Minus Sign 154" hidden="1">
            <a:extLst>
              <a:ext uri="{FF2B5EF4-FFF2-40B4-BE49-F238E27FC236}">
                <a16:creationId xmlns:a16="http://schemas.microsoft.com/office/drawing/2014/main" xmlns="" id="{BBAC4377-4107-41F2-B75D-AAE3502A375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30</xdr:row>
      <xdr:rowOff>0</xdr:rowOff>
    </xdr:from>
    <xdr:ext cx="583515" cy="676489"/>
    <xdr:grpSp>
      <xdr:nvGrpSpPr>
        <xdr:cNvPr id="351" name="AddRemoveBTN_EducWorkQ11_1" hidden="1">
          <a:extLst>
            <a:ext uri="{FF2B5EF4-FFF2-40B4-BE49-F238E27FC236}">
              <a16:creationId xmlns:a16="http://schemas.microsoft.com/office/drawing/2014/main" xmlns="" id="{7630F98F-726E-4FB1-BDFE-1A4043CB68AD}"/>
            </a:ext>
          </a:extLst>
        </xdr:cNvPr>
        <xdr:cNvGrpSpPr/>
      </xdr:nvGrpSpPr>
      <xdr:grpSpPr>
        <a:xfrm>
          <a:off x="243840" y="3981450"/>
          <a:ext cx="583515" cy="676489"/>
          <a:chOff x="3783440" y="44020817"/>
          <a:chExt cx="583515" cy="690735"/>
        </a:xfrm>
      </xdr:grpSpPr>
      <xdr:sp macro="" textlink="">
        <xdr:nvSpPr>
          <xdr:cNvPr id="352" name="Rounded Rectangle 19" hidden="1">
            <a:extLst>
              <a:ext uri="{FF2B5EF4-FFF2-40B4-BE49-F238E27FC236}">
                <a16:creationId xmlns:a16="http://schemas.microsoft.com/office/drawing/2014/main" xmlns="" id="{79F5D920-D6EC-4483-96CD-5B5566B00CA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53" name="Straight Connector 352" hidden="1">
            <a:extLst>
              <a:ext uri="{FF2B5EF4-FFF2-40B4-BE49-F238E27FC236}">
                <a16:creationId xmlns:a16="http://schemas.microsoft.com/office/drawing/2014/main" xmlns="" id="{F1FB38DD-E537-4CA1-8FFB-FC0D6528767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54" name="Straight Connector 353" hidden="1">
            <a:extLst>
              <a:ext uri="{FF2B5EF4-FFF2-40B4-BE49-F238E27FC236}">
                <a16:creationId xmlns:a16="http://schemas.microsoft.com/office/drawing/2014/main" xmlns="" id="{C97CD370-4C70-412A-984C-26C52D618D7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55" name="Rectangle 354" hidden="1">
            <a:extLst>
              <a:ext uri="{FF2B5EF4-FFF2-40B4-BE49-F238E27FC236}">
                <a16:creationId xmlns:a16="http://schemas.microsoft.com/office/drawing/2014/main" xmlns="" id="{B7E3FCE6-1F88-474E-9CD1-13B80BD556C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356" name="Plus Sign 153" hidden="1">
            <a:extLst>
              <a:ext uri="{FF2B5EF4-FFF2-40B4-BE49-F238E27FC236}">
                <a16:creationId xmlns:a16="http://schemas.microsoft.com/office/drawing/2014/main" xmlns="" id="{6B26DBE4-8CD1-46F5-9A48-536E1CDC0CA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357" name="Minus Sign 154" hidden="1">
            <a:extLst>
              <a:ext uri="{FF2B5EF4-FFF2-40B4-BE49-F238E27FC236}">
                <a16:creationId xmlns:a16="http://schemas.microsoft.com/office/drawing/2014/main" xmlns="" id="{B4A98BF0-B30E-4636-809D-8374F727641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247650</xdr:colOff>
      <xdr:row>25</xdr:row>
      <xdr:rowOff>9525</xdr:rowOff>
    </xdr:from>
    <xdr:to>
      <xdr:col>0</xdr:col>
      <xdr:colOff>831165</xdr:colOff>
      <xdr:row>33</xdr:row>
      <xdr:rowOff>172327</xdr:rowOff>
    </xdr:to>
    <xdr:grpSp>
      <xdr:nvGrpSpPr>
        <xdr:cNvPr id="358" name="AddRemoveBTN_CriminalRelationQ2" hidden="1">
          <a:extLst>
            <a:ext uri="{FF2B5EF4-FFF2-40B4-BE49-F238E27FC236}">
              <a16:creationId xmlns:a16="http://schemas.microsoft.com/office/drawing/2014/main" xmlns="" id="{E5B32956-8805-4547-A029-E4600CDE8867}"/>
            </a:ext>
          </a:extLst>
        </xdr:cNvPr>
        <xdr:cNvGrpSpPr/>
      </xdr:nvGrpSpPr>
      <xdr:grpSpPr>
        <a:xfrm>
          <a:off x="243840" y="3981450"/>
          <a:ext cx="585420" cy="740017"/>
          <a:chOff x="3783440" y="44020817"/>
          <a:chExt cx="583515" cy="690735"/>
        </a:xfrm>
      </xdr:grpSpPr>
      <xdr:sp macro="" textlink="">
        <xdr:nvSpPr>
          <xdr:cNvPr id="359" name="Rounded Rectangle 19" hidden="1">
            <a:extLst>
              <a:ext uri="{FF2B5EF4-FFF2-40B4-BE49-F238E27FC236}">
                <a16:creationId xmlns:a16="http://schemas.microsoft.com/office/drawing/2014/main" xmlns="" id="{2F5DAE67-14EB-49AC-ADFB-7E27FC1A022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60" name="Straight Connector 359" hidden="1">
            <a:extLst>
              <a:ext uri="{FF2B5EF4-FFF2-40B4-BE49-F238E27FC236}">
                <a16:creationId xmlns:a16="http://schemas.microsoft.com/office/drawing/2014/main" xmlns="" id="{38A25B46-A516-4532-BB08-07DCC38AFEC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61" name="Straight Connector 360" hidden="1">
            <a:extLst>
              <a:ext uri="{FF2B5EF4-FFF2-40B4-BE49-F238E27FC236}">
                <a16:creationId xmlns:a16="http://schemas.microsoft.com/office/drawing/2014/main" xmlns="" id="{D17193C7-E2F0-4614-8F15-F7CEC3EA8A4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62" name="Rectangle 361" hidden="1">
            <a:extLst>
              <a:ext uri="{FF2B5EF4-FFF2-40B4-BE49-F238E27FC236}">
                <a16:creationId xmlns:a16="http://schemas.microsoft.com/office/drawing/2014/main" xmlns="" id="{04FDB325-B5AE-41F2-9F0D-DA0A0E39BC5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riminalRelationQ2_Add" textlink="">
        <xdr:nvSpPr>
          <xdr:cNvPr id="363" name="Plus Sign 209" hidden="1">
            <a:extLst>
              <a:ext uri="{FF2B5EF4-FFF2-40B4-BE49-F238E27FC236}">
                <a16:creationId xmlns:a16="http://schemas.microsoft.com/office/drawing/2014/main" xmlns="" id="{4DCC8F6C-1F24-49C0-8532-1123113345A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riminalRelationQ2_Remove" textlink="">
        <xdr:nvSpPr>
          <xdr:cNvPr id="364" name="Minus Sign 210" hidden="1">
            <a:extLst>
              <a:ext uri="{FF2B5EF4-FFF2-40B4-BE49-F238E27FC236}">
                <a16:creationId xmlns:a16="http://schemas.microsoft.com/office/drawing/2014/main" xmlns="" id="{55769E3D-BA2D-4E61-B0B1-1956F7174FD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31</xdr:row>
      <xdr:rowOff>85725</xdr:rowOff>
    </xdr:from>
    <xdr:to>
      <xdr:col>0</xdr:col>
      <xdr:colOff>831165</xdr:colOff>
      <xdr:row>34</xdr:row>
      <xdr:rowOff>153277</xdr:rowOff>
    </xdr:to>
    <xdr:grpSp>
      <xdr:nvGrpSpPr>
        <xdr:cNvPr id="365" name="AddRemoveBTN_CriminalRelationQ3">
          <a:extLst>
            <a:ext uri="{FF2B5EF4-FFF2-40B4-BE49-F238E27FC236}">
              <a16:creationId xmlns:a16="http://schemas.microsoft.com/office/drawing/2014/main" xmlns="" id="{CC6B6FE2-7C91-45C8-A4F8-B4B6EED598FB}"/>
            </a:ext>
          </a:extLst>
        </xdr:cNvPr>
        <xdr:cNvGrpSpPr/>
      </xdr:nvGrpSpPr>
      <xdr:grpSpPr>
        <a:xfrm>
          <a:off x="243840" y="4183380"/>
          <a:ext cx="585420" cy="751447"/>
          <a:chOff x="3783440" y="44020817"/>
          <a:chExt cx="583515" cy="690735"/>
        </a:xfrm>
      </xdr:grpSpPr>
      <xdr:sp macro="" textlink="">
        <xdr:nvSpPr>
          <xdr:cNvPr id="366" name="Rounded Rectangle 19">
            <a:extLst>
              <a:ext uri="{FF2B5EF4-FFF2-40B4-BE49-F238E27FC236}">
                <a16:creationId xmlns:a16="http://schemas.microsoft.com/office/drawing/2014/main" xmlns="" id="{973DCA7F-84AA-4B9F-BF7F-6EFA6F0CECD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67" name="Straight Connector 366">
            <a:extLst>
              <a:ext uri="{FF2B5EF4-FFF2-40B4-BE49-F238E27FC236}">
                <a16:creationId xmlns:a16="http://schemas.microsoft.com/office/drawing/2014/main" xmlns="" id="{D00A5202-28D4-4ACB-80DE-599401CCDED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68" name="Straight Connector 367">
            <a:extLst>
              <a:ext uri="{FF2B5EF4-FFF2-40B4-BE49-F238E27FC236}">
                <a16:creationId xmlns:a16="http://schemas.microsoft.com/office/drawing/2014/main" xmlns="" id="{17A2ABBA-517F-406D-8B60-7E7E511693B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69" name="Rectangle 368">
            <a:extLst>
              <a:ext uri="{FF2B5EF4-FFF2-40B4-BE49-F238E27FC236}">
                <a16:creationId xmlns:a16="http://schemas.microsoft.com/office/drawing/2014/main" xmlns="" id="{7D5C8D2E-46B3-4276-96F8-D8A6DFE1FB0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riminalRelationQ3_Add" textlink="">
        <xdr:nvSpPr>
          <xdr:cNvPr id="370" name="Plus Sign 209">
            <a:extLst>
              <a:ext uri="{FF2B5EF4-FFF2-40B4-BE49-F238E27FC236}">
                <a16:creationId xmlns:a16="http://schemas.microsoft.com/office/drawing/2014/main" xmlns="" id="{FA8CA895-0D2E-4012-BE0A-ECF24C231D1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riminalRelationQ3_Remove" textlink="">
        <xdr:nvSpPr>
          <xdr:cNvPr id="371" name="Minus Sign 210">
            <a:extLst>
              <a:ext uri="{FF2B5EF4-FFF2-40B4-BE49-F238E27FC236}">
                <a16:creationId xmlns:a16="http://schemas.microsoft.com/office/drawing/2014/main" xmlns="" id="{21980B87-90DD-42A3-B097-107F580A3B8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251460</xdr:colOff>
      <xdr:row>34</xdr:row>
      <xdr:rowOff>0</xdr:rowOff>
    </xdr:from>
    <xdr:ext cx="583515" cy="676489"/>
    <xdr:grpSp>
      <xdr:nvGrpSpPr>
        <xdr:cNvPr id="372" name="AddRemoveBTN_EducWorkQ4_1" hidden="1">
          <a:extLst>
            <a:ext uri="{FF2B5EF4-FFF2-40B4-BE49-F238E27FC236}">
              <a16:creationId xmlns:a16="http://schemas.microsoft.com/office/drawing/2014/main" xmlns="" id="{96CCE599-AC44-4290-B42F-F305736435D5}"/>
            </a:ext>
          </a:extLst>
        </xdr:cNvPr>
        <xdr:cNvGrpSpPr/>
      </xdr:nvGrpSpPr>
      <xdr:grpSpPr>
        <a:xfrm>
          <a:off x="247650" y="4781550"/>
          <a:ext cx="583515" cy="676489"/>
          <a:chOff x="3783440" y="44020817"/>
          <a:chExt cx="583515" cy="690735"/>
        </a:xfrm>
      </xdr:grpSpPr>
      <xdr:sp macro="" textlink="">
        <xdr:nvSpPr>
          <xdr:cNvPr id="373" name="Rounded Rectangle 19" hidden="1">
            <a:extLst>
              <a:ext uri="{FF2B5EF4-FFF2-40B4-BE49-F238E27FC236}">
                <a16:creationId xmlns:a16="http://schemas.microsoft.com/office/drawing/2014/main" xmlns="" id="{2CAEF385-FFFF-49FE-B535-3B3B64A3EAE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74" name="Straight Connector 373" hidden="1">
            <a:extLst>
              <a:ext uri="{FF2B5EF4-FFF2-40B4-BE49-F238E27FC236}">
                <a16:creationId xmlns:a16="http://schemas.microsoft.com/office/drawing/2014/main" xmlns="" id="{99AB529C-90BD-4F37-81D2-6518EA297F1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5" name="Straight Connector 374" hidden="1">
            <a:extLst>
              <a:ext uri="{FF2B5EF4-FFF2-40B4-BE49-F238E27FC236}">
                <a16:creationId xmlns:a16="http://schemas.microsoft.com/office/drawing/2014/main" xmlns="" id="{ABCB0587-CEB1-4C0F-A5F4-25905AB10C0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76" name="Rectangle 375" hidden="1">
            <a:extLst>
              <a:ext uri="{FF2B5EF4-FFF2-40B4-BE49-F238E27FC236}">
                <a16:creationId xmlns:a16="http://schemas.microsoft.com/office/drawing/2014/main" xmlns="" id="{1CFDDEDC-72E0-4241-8ADD-FB3DB803FB0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377" name="Plus Sign 153" hidden="1">
            <a:extLst>
              <a:ext uri="{FF2B5EF4-FFF2-40B4-BE49-F238E27FC236}">
                <a16:creationId xmlns:a16="http://schemas.microsoft.com/office/drawing/2014/main" xmlns="" id="{AD563518-2559-478D-9227-86CF424AC2F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378" name="Minus Sign 154" hidden="1">
            <a:extLst>
              <a:ext uri="{FF2B5EF4-FFF2-40B4-BE49-F238E27FC236}">
                <a16:creationId xmlns:a16="http://schemas.microsoft.com/office/drawing/2014/main" xmlns="" id="{2430CC8B-4B74-4633-87C5-B8E6A881BAB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34</xdr:row>
      <xdr:rowOff>0</xdr:rowOff>
    </xdr:from>
    <xdr:ext cx="583515" cy="676489"/>
    <xdr:grpSp>
      <xdr:nvGrpSpPr>
        <xdr:cNvPr id="379" name="AddRemoveBTN_EducWorkQ5_1" hidden="1">
          <a:extLst>
            <a:ext uri="{FF2B5EF4-FFF2-40B4-BE49-F238E27FC236}">
              <a16:creationId xmlns:a16="http://schemas.microsoft.com/office/drawing/2014/main" xmlns="" id="{1EE10A0F-A232-4AB5-B611-1BE79C2B3148}"/>
            </a:ext>
          </a:extLst>
        </xdr:cNvPr>
        <xdr:cNvGrpSpPr/>
      </xdr:nvGrpSpPr>
      <xdr:grpSpPr>
        <a:xfrm>
          <a:off x="247650" y="4781550"/>
          <a:ext cx="583515" cy="676489"/>
          <a:chOff x="3783440" y="44020817"/>
          <a:chExt cx="583515" cy="690735"/>
        </a:xfrm>
      </xdr:grpSpPr>
      <xdr:sp macro="" textlink="">
        <xdr:nvSpPr>
          <xdr:cNvPr id="380" name="Rounded Rectangle 19" hidden="1">
            <a:extLst>
              <a:ext uri="{FF2B5EF4-FFF2-40B4-BE49-F238E27FC236}">
                <a16:creationId xmlns:a16="http://schemas.microsoft.com/office/drawing/2014/main" xmlns="" id="{49E71B24-25DF-4C71-8273-9E33413BA22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81" name="Straight Connector 380" hidden="1">
            <a:extLst>
              <a:ext uri="{FF2B5EF4-FFF2-40B4-BE49-F238E27FC236}">
                <a16:creationId xmlns:a16="http://schemas.microsoft.com/office/drawing/2014/main" xmlns="" id="{34989CED-A53D-4DBC-8E9A-693E04EBFEF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82" name="Straight Connector 381" hidden="1">
            <a:extLst>
              <a:ext uri="{FF2B5EF4-FFF2-40B4-BE49-F238E27FC236}">
                <a16:creationId xmlns:a16="http://schemas.microsoft.com/office/drawing/2014/main" xmlns="" id="{40E0BD1E-FE44-4901-8E9C-AE823EF7E86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83" name="Rectangle 382" hidden="1">
            <a:extLst>
              <a:ext uri="{FF2B5EF4-FFF2-40B4-BE49-F238E27FC236}">
                <a16:creationId xmlns:a16="http://schemas.microsoft.com/office/drawing/2014/main" xmlns="" id="{B81530B3-0A56-4607-A6C0-53FEB85CDC9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384" name="Plus Sign 153" hidden="1">
            <a:extLst>
              <a:ext uri="{FF2B5EF4-FFF2-40B4-BE49-F238E27FC236}">
                <a16:creationId xmlns:a16="http://schemas.microsoft.com/office/drawing/2014/main" xmlns="" id="{C8475CF0-0813-47F1-BCBC-D822EE502C0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385" name="Minus Sign 154" hidden="1">
            <a:extLst>
              <a:ext uri="{FF2B5EF4-FFF2-40B4-BE49-F238E27FC236}">
                <a16:creationId xmlns:a16="http://schemas.microsoft.com/office/drawing/2014/main" xmlns="" id="{921A432D-45FA-4135-9746-A0A57EDBA18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76489"/>
    <xdr:grpSp>
      <xdr:nvGrpSpPr>
        <xdr:cNvPr id="386" name="AddRemoveBTN_EducWorkQ6_1" hidden="1">
          <a:extLst>
            <a:ext uri="{FF2B5EF4-FFF2-40B4-BE49-F238E27FC236}">
              <a16:creationId xmlns:a16="http://schemas.microsoft.com/office/drawing/2014/main" xmlns="" id="{5B1C4CB1-D4D5-4AFD-9EC7-51EBFF35E1B3}"/>
            </a:ext>
          </a:extLst>
        </xdr:cNvPr>
        <xdr:cNvGrpSpPr/>
      </xdr:nvGrpSpPr>
      <xdr:grpSpPr>
        <a:xfrm>
          <a:off x="243840" y="4781550"/>
          <a:ext cx="583515" cy="676489"/>
          <a:chOff x="3783440" y="44020817"/>
          <a:chExt cx="583515" cy="690735"/>
        </a:xfrm>
      </xdr:grpSpPr>
      <xdr:sp macro="" textlink="">
        <xdr:nvSpPr>
          <xdr:cNvPr id="387" name="Rounded Rectangle 19" hidden="1">
            <a:extLst>
              <a:ext uri="{FF2B5EF4-FFF2-40B4-BE49-F238E27FC236}">
                <a16:creationId xmlns:a16="http://schemas.microsoft.com/office/drawing/2014/main" xmlns="" id="{82D73BEA-A28A-4BEE-9642-05DB2CC2AA8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88" name="Straight Connector 387" hidden="1">
            <a:extLst>
              <a:ext uri="{FF2B5EF4-FFF2-40B4-BE49-F238E27FC236}">
                <a16:creationId xmlns:a16="http://schemas.microsoft.com/office/drawing/2014/main" xmlns="" id="{F042DCD8-AACE-4322-9AEA-A341055BD50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89" name="Straight Connector 388" hidden="1">
            <a:extLst>
              <a:ext uri="{FF2B5EF4-FFF2-40B4-BE49-F238E27FC236}">
                <a16:creationId xmlns:a16="http://schemas.microsoft.com/office/drawing/2014/main" xmlns="" id="{71BD66C7-7F2E-4407-9A28-DCF2AD7D02E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90" name="Rectangle 389" hidden="1">
            <a:extLst>
              <a:ext uri="{FF2B5EF4-FFF2-40B4-BE49-F238E27FC236}">
                <a16:creationId xmlns:a16="http://schemas.microsoft.com/office/drawing/2014/main" xmlns="" id="{2969B1B1-72D8-4344-9EFB-593E558D598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391" name="Plus Sign 153" hidden="1">
            <a:extLst>
              <a:ext uri="{FF2B5EF4-FFF2-40B4-BE49-F238E27FC236}">
                <a16:creationId xmlns:a16="http://schemas.microsoft.com/office/drawing/2014/main" xmlns="" id="{49CC6B1D-216C-4F20-8B51-89606416A0D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392" name="Minus Sign 154" hidden="1">
            <a:extLst>
              <a:ext uri="{FF2B5EF4-FFF2-40B4-BE49-F238E27FC236}">
                <a16:creationId xmlns:a16="http://schemas.microsoft.com/office/drawing/2014/main" xmlns="" id="{29537702-F45D-4B1F-80FF-201431E34AA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76489"/>
    <xdr:grpSp>
      <xdr:nvGrpSpPr>
        <xdr:cNvPr id="393" name="AddRemoveBTN_EducWorkQ7_1" hidden="1">
          <a:extLst>
            <a:ext uri="{FF2B5EF4-FFF2-40B4-BE49-F238E27FC236}">
              <a16:creationId xmlns:a16="http://schemas.microsoft.com/office/drawing/2014/main" xmlns="" id="{C834E88C-8183-4896-9D01-11FA910EC5F2}"/>
            </a:ext>
          </a:extLst>
        </xdr:cNvPr>
        <xdr:cNvGrpSpPr/>
      </xdr:nvGrpSpPr>
      <xdr:grpSpPr>
        <a:xfrm>
          <a:off x="243840" y="4781550"/>
          <a:ext cx="583515" cy="676489"/>
          <a:chOff x="3783440" y="44020817"/>
          <a:chExt cx="583515" cy="690735"/>
        </a:xfrm>
      </xdr:grpSpPr>
      <xdr:sp macro="" textlink="">
        <xdr:nvSpPr>
          <xdr:cNvPr id="394" name="Rounded Rectangle 19" hidden="1">
            <a:extLst>
              <a:ext uri="{FF2B5EF4-FFF2-40B4-BE49-F238E27FC236}">
                <a16:creationId xmlns:a16="http://schemas.microsoft.com/office/drawing/2014/main" xmlns="" id="{0A7D6E90-1D60-46B6-BCDC-8C19BF800BC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95" name="Straight Connector 394" hidden="1">
            <a:extLst>
              <a:ext uri="{FF2B5EF4-FFF2-40B4-BE49-F238E27FC236}">
                <a16:creationId xmlns:a16="http://schemas.microsoft.com/office/drawing/2014/main" xmlns="" id="{BC53B467-E3CE-418E-A2EC-D2125617508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96" name="Straight Connector 395" hidden="1">
            <a:extLst>
              <a:ext uri="{FF2B5EF4-FFF2-40B4-BE49-F238E27FC236}">
                <a16:creationId xmlns:a16="http://schemas.microsoft.com/office/drawing/2014/main" xmlns="" id="{BE2C5136-8170-4E59-B2DB-BFCAFA349CF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97" name="Rectangle 396" hidden="1">
            <a:extLst>
              <a:ext uri="{FF2B5EF4-FFF2-40B4-BE49-F238E27FC236}">
                <a16:creationId xmlns:a16="http://schemas.microsoft.com/office/drawing/2014/main" xmlns="" id="{6CC27764-1C5E-4171-A206-CD996744A0F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398" name="Plus Sign 153" hidden="1">
            <a:extLst>
              <a:ext uri="{FF2B5EF4-FFF2-40B4-BE49-F238E27FC236}">
                <a16:creationId xmlns:a16="http://schemas.microsoft.com/office/drawing/2014/main" xmlns="" id="{A2DF35B8-89BA-436B-BF5B-BA7D635193B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399" name="Minus Sign 154" hidden="1">
            <a:extLst>
              <a:ext uri="{FF2B5EF4-FFF2-40B4-BE49-F238E27FC236}">
                <a16:creationId xmlns:a16="http://schemas.microsoft.com/office/drawing/2014/main" xmlns="" id="{A74FF568-59A6-4BAF-8EA3-C0051AB5279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76489"/>
    <xdr:grpSp>
      <xdr:nvGrpSpPr>
        <xdr:cNvPr id="400" name="AddRemoveBTN_EducWorkQ10_1" hidden="1">
          <a:extLst>
            <a:ext uri="{FF2B5EF4-FFF2-40B4-BE49-F238E27FC236}">
              <a16:creationId xmlns:a16="http://schemas.microsoft.com/office/drawing/2014/main" xmlns="" id="{85DE8808-CD79-429E-9E4D-47540A091931}"/>
            </a:ext>
          </a:extLst>
        </xdr:cNvPr>
        <xdr:cNvGrpSpPr/>
      </xdr:nvGrpSpPr>
      <xdr:grpSpPr>
        <a:xfrm>
          <a:off x="243840" y="4781550"/>
          <a:ext cx="583515" cy="676489"/>
          <a:chOff x="3783440" y="44020817"/>
          <a:chExt cx="583515" cy="690735"/>
        </a:xfrm>
      </xdr:grpSpPr>
      <xdr:sp macro="" textlink="">
        <xdr:nvSpPr>
          <xdr:cNvPr id="401" name="Rounded Rectangle 19" hidden="1">
            <a:extLst>
              <a:ext uri="{FF2B5EF4-FFF2-40B4-BE49-F238E27FC236}">
                <a16:creationId xmlns:a16="http://schemas.microsoft.com/office/drawing/2014/main" xmlns="" id="{05D78B1B-66DD-44BF-A4E4-427E125007B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2" name="Straight Connector 401" hidden="1">
            <a:extLst>
              <a:ext uri="{FF2B5EF4-FFF2-40B4-BE49-F238E27FC236}">
                <a16:creationId xmlns:a16="http://schemas.microsoft.com/office/drawing/2014/main" xmlns="" id="{73FEDBB5-A746-476B-8CD8-E8658698BBA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3" name="Straight Connector 402" hidden="1">
            <a:extLst>
              <a:ext uri="{FF2B5EF4-FFF2-40B4-BE49-F238E27FC236}">
                <a16:creationId xmlns:a16="http://schemas.microsoft.com/office/drawing/2014/main" xmlns="" id="{81E79D3C-5763-40E9-AC0C-9FC183FADFA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04" name="Rectangle 403" hidden="1">
            <a:extLst>
              <a:ext uri="{FF2B5EF4-FFF2-40B4-BE49-F238E27FC236}">
                <a16:creationId xmlns:a16="http://schemas.microsoft.com/office/drawing/2014/main" xmlns="" id="{2F091AE0-BF9F-4583-B43D-EB6135B76EA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405" name="Plus Sign 153" hidden="1">
            <a:extLst>
              <a:ext uri="{FF2B5EF4-FFF2-40B4-BE49-F238E27FC236}">
                <a16:creationId xmlns:a16="http://schemas.microsoft.com/office/drawing/2014/main" xmlns="" id="{967F397B-6E85-4D71-B134-92A82A932DA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406" name="Minus Sign 154" hidden="1">
            <a:extLst>
              <a:ext uri="{FF2B5EF4-FFF2-40B4-BE49-F238E27FC236}">
                <a16:creationId xmlns:a16="http://schemas.microsoft.com/office/drawing/2014/main" xmlns="" id="{48053192-5D8D-4233-A937-89DB24E2FD6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34</xdr:row>
      <xdr:rowOff>0</xdr:rowOff>
    </xdr:from>
    <xdr:ext cx="583515" cy="676489"/>
    <xdr:grpSp>
      <xdr:nvGrpSpPr>
        <xdr:cNvPr id="407" name="AddRemoveBTN_EducWorkQ11_1" hidden="1">
          <a:extLst>
            <a:ext uri="{FF2B5EF4-FFF2-40B4-BE49-F238E27FC236}">
              <a16:creationId xmlns:a16="http://schemas.microsoft.com/office/drawing/2014/main" xmlns="" id="{C4D315BB-66E0-4950-BA91-D631D7E1F3BF}"/>
            </a:ext>
          </a:extLst>
        </xdr:cNvPr>
        <xdr:cNvGrpSpPr/>
      </xdr:nvGrpSpPr>
      <xdr:grpSpPr>
        <a:xfrm>
          <a:off x="243840" y="4781550"/>
          <a:ext cx="583515" cy="676489"/>
          <a:chOff x="3783440" y="44020817"/>
          <a:chExt cx="583515" cy="690735"/>
        </a:xfrm>
      </xdr:grpSpPr>
      <xdr:sp macro="" textlink="">
        <xdr:nvSpPr>
          <xdr:cNvPr id="408" name="Rounded Rectangle 19" hidden="1">
            <a:extLst>
              <a:ext uri="{FF2B5EF4-FFF2-40B4-BE49-F238E27FC236}">
                <a16:creationId xmlns:a16="http://schemas.microsoft.com/office/drawing/2014/main" xmlns="" id="{2D0A03EE-BEE4-4530-9711-3F1991889D0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9" name="Straight Connector 408" hidden="1">
            <a:extLst>
              <a:ext uri="{FF2B5EF4-FFF2-40B4-BE49-F238E27FC236}">
                <a16:creationId xmlns:a16="http://schemas.microsoft.com/office/drawing/2014/main" xmlns="" id="{FD23B6A2-FD2E-448A-8ECA-128DE8B0897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0" name="Straight Connector 409" hidden="1">
            <a:extLst>
              <a:ext uri="{FF2B5EF4-FFF2-40B4-BE49-F238E27FC236}">
                <a16:creationId xmlns:a16="http://schemas.microsoft.com/office/drawing/2014/main" xmlns="" id="{6BAD2292-22C3-4002-A51F-E4BC60AF984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1" name="Rectangle 410" hidden="1">
            <a:extLst>
              <a:ext uri="{FF2B5EF4-FFF2-40B4-BE49-F238E27FC236}">
                <a16:creationId xmlns:a16="http://schemas.microsoft.com/office/drawing/2014/main" xmlns="" id="{5C7A05F9-B040-40AD-A19A-3E622313191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412" name="Plus Sign 153" hidden="1">
            <a:extLst>
              <a:ext uri="{FF2B5EF4-FFF2-40B4-BE49-F238E27FC236}">
                <a16:creationId xmlns:a16="http://schemas.microsoft.com/office/drawing/2014/main" xmlns="" id="{6A914C74-5732-4B0B-89E2-65D02AFA752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413" name="Minus Sign 154" hidden="1">
            <a:extLst>
              <a:ext uri="{FF2B5EF4-FFF2-40B4-BE49-F238E27FC236}">
                <a16:creationId xmlns:a16="http://schemas.microsoft.com/office/drawing/2014/main" xmlns="" id="{63754F1D-595D-4E9E-9685-2E71ECE3298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228600</xdr:colOff>
      <xdr:row>1</xdr:row>
      <xdr:rowOff>66675</xdr:rowOff>
    </xdr:from>
    <xdr:to>
      <xdr:col>5</xdr:col>
      <xdr:colOff>986209</xdr:colOff>
      <xdr:row>4</xdr:row>
      <xdr:rowOff>37392</xdr:rowOff>
    </xdr:to>
    <xdr:pic>
      <xdr:nvPicPr>
        <xdr:cNvPr id="104" name="Picture 103">
          <a:extLst>
            <a:ext uri="{FF2B5EF4-FFF2-40B4-BE49-F238E27FC236}">
              <a16:creationId xmlns:a16="http://schemas.microsoft.com/office/drawing/2014/main" xmlns="" id="{F7F086E6-C9FF-89FA-6C76-BB5D830B1835}"/>
            </a:ext>
          </a:extLst>
        </xdr:cNvPr>
        <xdr:cNvPicPr>
          <a:picLocks noChangeAspect="1"/>
        </xdr:cNvPicPr>
      </xdr:nvPicPr>
      <xdr:blipFill>
        <a:blip xmlns:r="http://schemas.openxmlformats.org/officeDocument/2006/relationships" r:embed="rId10"/>
        <a:stretch>
          <a:fillRect/>
        </a:stretch>
      </xdr:blipFill>
      <xdr:spPr>
        <a:xfrm>
          <a:off x="228600" y="285750"/>
          <a:ext cx="2091109" cy="6279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253852</xdr:colOff>
      <xdr:row>5</xdr:row>
      <xdr:rowOff>0</xdr:rowOff>
    </xdr:from>
    <xdr:to>
      <xdr:col>0</xdr:col>
      <xdr:colOff>837367</xdr:colOff>
      <xdr:row>8</xdr:row>
      <xdr:rowOff>58634</xdr:rowOff>
    </xdr:to>
    <xdr:grpSp>
      <xdr:nvGrpSpPr>
        <xdr:cNvPr id="32" name="AddRemoveBTN_PersonalInfoQ2_1" hidden="1">
          <a:extLst>
            <a:ext uri="{FF2B5EF4-FFF2-40B4-BE49-F238E27FC236}">
              <a16:creationId xmlns:a16="http://schemas.microsoft.com/office/drawing/2014/main" xmlns="" id="{63AB447D-BE70-4EBE-BD6C-EBD71C260242}"/>
            </a:ext>
          </a:extLst>
        </xdr:cNvPr>
        <xdr:cNvGrpSpPr/>
      </xdr:nvGrpSpPr>
      <xdr:grpSpPr>
        <a:xfrm>
          <a:off x="250042" y="1095375"/>
          <a:ext cx="587325" cy="712049"/>
          <a:chOff x="3783440" y="44020817"/>
          <a:chExt cx="583515" cy="690735"/>
        </a:xfrm>
      </xdr:grpSpPr>
      <xdr:sp macro="" textlink="">
        <xdr:nvSpPr>
          <xdr:cNvPr id="33" name="Rounded Rectangle 19" hidden="1">
            <a:extLst>
              <a:ext uri="{FF2B5EF4-FFF2-40B4-BE49-F238E27FC236}">
                <a16:creationId xmlns:a16="http://schemas.microsoft.com/office/drawing/2014/main" xmlns="" id="{589664D4-9D94-46CD-8A82-3CBA4296FC1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4" name="Straight Connector 33" hidden="1">
            <a:extLst>
              <a:ext uri="{FF2B5EF4-FFF2-40B4-BE49-F238E27FC236}">
                <a16:creationId xmlns:a16="http://schemas.microsoft.com/office/drawing/2014/main" xmlns="" id="{FB6B4C49-C820-471D-A9BB-4C4DC14E0E8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5" name="Straight Connector 34" hidden="1">
            <a:extLst>
              <a:ext uri="{FF2B5EF4-FFF2-40B4-BE49-F238E27FC236}">
                <a16:creationId xmlns:a16="http://schemas.microsoft.com/office/drawing/2014/main" xmlns="" id="{31D8890C-D769-4DE6-8DAE-F41B763E9F0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6" name="Rectangle 35" hidden="1">
            <a:extLst>
              <a:ext uri="{FF2B5EF4-FFF2-40B4-BE49-F238E27FC236}">
                <a16:creationId xmlns:a16="http://schemas.microsoft.com/office/drawing/2014/main" xmlns="" id="{596C2E23-2944-43E8-8008-A9EF8D61F94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_1_Add" textlink="">
        <xdr:nvSpPr>
          <xdr:cNvPr id="37" name="Plus Sign 153" hidden="1">
            <a:extLst>
              <a:ext uri="{FF2B5EF4-FFF2-40B4-BE49-F238E27FC236}">
                <a16:creationId xmlns:a16="http://schemas.microsoft.com/office/drawing/2014/main" xmlns="" id="{039E1081-BF96-4D52-A81F-A08B72CB877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_1_Remove" textlink="">
        <xdr:nvSpPr>
          <xdr:cNvPr id="38" name="Minus Sign 154" hidden="1">
            <a:extLst>
              <a:ext uri="{FF2B5EF4-FFF2-40B4-BE49-F238E27FC236}">
                <a16:creationId xmlns:a16="http://schemas.microsoft.com/office/drawing/2014/main" xmlns="" id="{33313D49-F721-4C28-887B-4ADA1053091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5</xdr:row>
      <xdr:rowOff>0</xdr:rowOff>
    </xdr:from>
    <xdr:to>
      <xdr:col>0</xdr:col>
      <xdr:colOff>837372</xdr:colOff>
      <xdr:row>8</xdr:row>
      <xdr:rowOff>54934</xdr:rowOff>
    </xdr:to>
    <xdr:grpSp>
      <xdr:nvGrpSpPr>
        <xdr:cNvPr id="39" name="AddRemoveBTN_PersonalInfoQ9_1" hidden="1">
          <a:extLst>
            <a:ext uri="{FF2B5EF4-FFF2-40B4-BE49-F238E27FC236}">
              <a16:creationId xmlns:a16="http://schemas.microsoft.com/office/drawing/2014/main" xmlns="" id="{EFA1028C-9F61-4B54-84B8-B98FDA5BC06C}"/>
            </a:ext>
          </a:extLst>
        </xdr:cNvPr>
        <xdr:cNvGrpSpPr/>
      </xdr:nvGrpSpPr>
      <xdr:grpSpPr>
        <a:xfrm>
          <a:off x="250047" y="1095375"/>
          <a:ext cx="587325" cy="715969"/>
          <a:chOff x="3783440" y="44020817"/>
          <a:chExt cx="583515" cy="690735"/>
        </a:xfrm>
      </xdr:grpSpPr>
      <xdr:sp macro="" textlink="">
        <xdr:nvSpPr>
          <xdr:cNvPr id="40" name="Rounded Rectangle 19" hidden="1">
            <a:extLst>
              <a:ext uri="{FF2B5EF4-FFF2-40B4-BE49-F238E27FC236}">
                <a16:creationId xmlns:a16="http://schemas.microsoft.com/office/drawing/2014/main" xmlns="" id="{B5273F38-1ACF-43D1-9AA3-F4865C7902A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1" name="Straight Connector 40" hidden="1">
            <a:extLst>
              <a:ext uri="{FF2B5EF4-FFF2-40B4-BE49-F238E27FC236}">
                <a16:creationId xmlns:a16="http://schemas.microsoft.com/office/drawing/2014/main" xmlns="" id="{DDC554F3-17BB-445A-8838-1A724B631C5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2" name="Straight Connector 41" hidden="1">
            <a:extLst>
              <a:ext uri="{FF2B5EF4-FFF2-40B4-BE49-F238E27FC236}">
                <a16:creationId xmlns:a16="http://schemas.microsoft.com/office/drawing/2014/main" xmlns="" id="{D777C0DF-D389-462C-B211-745984D9002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3" name="Rectangle 42" hidden="1">
            <a:extLst>
              <a:ext uri="{FF2B5EF4-FFF2-40B4-BE49-F238E27FC236}">
                <a16:creationId xmlns:a16="http://schemas.microsoft.com/office/drawing/2014/main" xmlns="" id="{E5F303C0-8060-4C1E-951F-D649F6893CB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9_1_Add" textlink="">
        <xdr:nvSpPr>
          <xdr:cNvPr id="44" name="Plus Sign 160" hidden="1">
            <a:extLst>
              <a:ext uri="{FF2B5EF4-FFF2-40B4-BE49-F238E27FC236}">
                <a16:creationId xmlns:a16="http://schemas.microsoft.com/office/drawing/2014/main" xmlns="" id="{887D88C7-7B17-4A2F-A391-05BC8C595F1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9_1_Remove" textlink="">
        <xdr:nvSpPr>
          <xdr:cNvPr id="45" name="Minus Sign 161" hidden="1">
            <a:extLst>
              <a:ext uri="{FF2B5EF4-FFF2-40B4-BE49-F238E27FC236}">
                <a16:creationId xmlns:a16="http://schemas.microsoft.com/office/drawing/2014/main" xmlns="" id="{62EF92EE-E534-4AF1-A4C1-746DF604B6E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5</xdr:row>
      <xdr:rowOff>0</xdr:rowOff>
    </xdr:from>
    <xdr:to>
      <xdr:col>0</xdr:col>
      <xdr:colOff>837370</xdr:colOff>
      <xdr:row>8</xdr:row>
      <xdr:rowOff>56370</xdr:rowOff>
    </xdr:to>
    <xdr:grpSp>
      <xdr:nvGrpSpPr>
        <xdr:cNvPr id="46" name="AddRemoveBTN_PersonalInfoQ11_1" hidden="1">
          <a:extLst>
            <a:ext uri="{FF2B5EF4-FFF2-40B4-BE49-F238E27FC236}">
              <a16:creationId xmlns:a16="http://schemas.microsoft.com/office/drawing/2014/main" xmlns="" id="{D2351254-2B75-49F2-ADF2-5AEDBEB30032}"/>
            </a:ext>
          </a:extLst>
        </xdr:cNvPr>
        <xdr:cNvGrpSpPr/>
      </xdr:nvGrpSpPr>
      <xdr:grpSpPr>
        <a:xfrm>
          <a:off x="250045" y="1095375"/>
          <a:ext cx="587325" cy="717405"/>
          <a:chOff x="3783440" y="44020817"/>
          <a:chExt cx="583515" cy="690735"/>
        </a:xfrm>
      </xdr:grpSpPr>
      <xdr:sp macro="" textlink="">
        <xdr:nvSpPr>
          <xdr:cNvPr id="47" name="Rounded Rectangle 19" hidden="1">
            <a:extLst>
              <a:ext uri="{FF2B5EF4-FFF2-40B4-BE49-F238E27FC236}">
                <a16:creationId xmlns:a16="http://schemas.microsoft.com/office/drawing/2014/main" xmlns="" id="{54A6E92B-05EC-45D2-AA4F-C935458B0A2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8" name="Straight Connector 47" hidden="1">
            <a:extLst>
              <a:ext uri="{FF2B5EF4-FFF2-40B4-BE49-F238E27FC236}">
                <a16:creationId xmlns:a16="http://schemas.microsoft.com/office/drawing/2014/main" xmlns="" id="{1A7A2AF9-B0B2-48B3-B0BB-2839D59A349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Straight Connector 48" hidden="1">
            <a:extLst>
              <a:ext uri="{FF2B5EF4-FFF2-40B4-BE49-F238E27FC236}">
                <a16:creationId xmlns:a16="http://schemas.microsoft.com/office/drawing/2014/main" xmlns="" id="{2C8E3E99-C325-4502-8239-A1E55348F6C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0" name="Rectangle 49" hidden="1">
            <a:extLst>
              <a:ext uri="{FF2B5EF4-FFF2-40B4-BE49-F238E27FC236}">
                <a16:creationId xmlns:a16="http://schemas.microsoft.com/office/drawing/2014/main" xmlns="" id="{8171A34E-8F12-4793-A61B-B6566ADFFC5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1_1_Add" textlink="">
        <xdr:nvSpPr>
          <xdr:cNvPr id="51" name="Plus Sign 167" hidden="1">
            <a:extLst>
              <a:ext uri="{FF2B5EF4-FFF2-40B4-BE49-F238E27FC236}">
                <a16:creationId xmlns:a16="http://schemas.microsoft.com/office/drawing/2014/main" xmlns="" id="{C2184EB0-D0DD-4F99-8812-1AFC2F05924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1_1_Remove" textlink="">
        <xdr:nvSpPr>
          <xdr:cNvPr id="52" name="Minus Sign 168" hidden="1">
            <a:extLst>
              <a:ext uri="{FF2B5EF4-FFF2-40B4-BE49-F238E27FC236}">
                <a16:creationId xmlns:a16="http://schemas.microsoft.com/office/drawing/2014/main" xmlns="" id="{D5DDC018-EECE-4088-9D6F-5A3B8BEB2B5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253852</xdr:colOff>
      <xdr:row>5</xdr:row>
      <xdr:rowOff>0</xdr:rowOff>
    </xdr:from>
    <xdr:to>
      <xdr:col>0</xdr:col>
      <xdr:colOff>837367</xdr:colOff>
      <xdr:row>8</xdr:row>
      <xdr:rowOff>37072</xdr:rowOff>
    </xdr:to>
    <xdr:grpSp>
      <xdr:nvGrpSpPr>
        <xdr:cNvPr id="53" name="AddRemoveBTN_PersonalInfoQ12_1" hidden="1">
          <a:extLst>
            <a:ext uri="{FF2B5EF4-FFF2-40B4-BE49-F238E27FC236}">
              <a16:creationId xmlns:a16="http://schemas.microsoft.com/office/drawing/2014/main" xmlns="" id="{4D40DC6B-2AC1-4818-A678-8BB00A020325}"/>
            </a:ext>
          </a:extLst>
        </xdr:cNvPr>
        <xdr:cNvGrpSpPr/>
      </xdr:nvGrpSpPr>
      <xdr:grpSpPr>
        <a:xfrm>
          <a:off x="250042" y="1095375"/>
          <a:ext cx="587325" cy="694297"/>
          <a:chOff x="3783440" y="44020817"/>
          <a:chExt cx="583515" cy="690735"/>
        </a:xfrm>
      </xdr:grpSpPr>
      <xdr:sp macro="" textlink="">
        <xdr:nvSpPr>
          <xdr:cNvPr id="54" name="Rounded Rectangle 19" hidden="1">
            <a:extLst>
              <a:ext uri="{FF2B5EF4-FFF2-40B4-BE49-F238E27FC236}">
                <a16:creationId xmlns:a16="http://schemas.microsoft.com/office/drawing/2014/main" xmlns="" id="{D0D26CF5-F899-4847-9506-65F64D0F71E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5" name="Straight Connector 54" hidden="1">
            <a:extLst>
              <a:ext uri="{FF2B5EF4-FFF2-40B4-BE49-F238E27FC236}">
                <a16:creationId xmlns:a16="http://schemas.microsoft.com/office/drawing/2014/main" xmlns="" id="{E0678F51-2980-4399-B2DC-FEB05207936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6" name="Straight Connector 55" hidden="1">
            <a:extLst>
              <a:ext uri="{FF2B5EF4-FFF2-40B4-BE49-F238E27FC236}">
                <a16:creationId xmlns:a16="http://schemas.microsoft.com/office/drawing/2014/main" xmlns="" id="{A360449F-21DA-4E7A-990A-4448AA2294B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7" name="Rectangle 56" hidden="1">
            <a:extLst>
              <a:ext uri="{FF2B5EF4-FFF2-40B4-BE49-F238E27FC236}">
                <a16:creationId xmlns:a16="http://schemas.microsoft.com/office/drawing/2014/main" xmlns="" id="{A330CB53-5303-4F60-8712-476503EB98E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2_1_Add" textlink="">
        <xdr:nvSpPr>
          <xdr:cNvPr id="58" name="Plus Sign 174" hidden="1">
            <a:extLst>
              <a:ext uri="{FF2B5EF4-FFF2-40B4-BE49-F238E27FC236}">
                <a16:creationId xmlns:a16="http://schemas.microsoft.com/office/drawing/2014/main" xmlns="" id="{293EAB5A-137F-4061-8726-2E7027E2DDF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2_1_Remove" textlink="">
        <xdr:nvSpPr>
          <xdr:cNvPr id="59" name="Minus Sign 175" hidden="1">
            <a:extLst>
              <a:ext uri="{FF2B5EF4-FFF2-40B4-BE49-F238E27FC236}">
                <a16:creationId xmlns:a16="http://schemas.microsoft.com/office/drawing/2014/main" xmlns="" id="{8393F75B-9667-48F6-90DA-E3403DF543C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5</xdr:row>
      <xdr:rowOff>0</xdr:rowOff>
    </xdr:from>
    <xdr:to>
      <xdr:col>0</xdr:col>
      <xdr:colOff>836713</xdr:colOff>
      <xdr:row>8</xdr:row>
      <xdr:rowOff>54367</xdr:rowOff>
    </xdr:to>
    <xdr:grpSp>
      <xdr:nvGrpSpPr>
        <xdr:cNvPr id="60" name="AddRemoveBTN_PersonalInfoQ13_1" hidden="1">
          <a:extLst>
            <a:ext uri="{FF2B5EF4-FFF2-40B4-BE49-F238E27FC236}">
              <a16:creationId xmlns:a16="http://schemas.microsoft.com/office/drawing/2014/main" xmlns="" id="{F3C28EE7-3C36-438C-BC64-BD9D1953198B}"/>
            </a:ext>
          </a:extLst>
        </xdr:cNvPr>
        <xdr:cNvGrpSpPr/>
      </xdr:nvGrpSpPr>
      <xdr:grpSpPr>
        <a:xfrm>
          <a:off x="250045" y="1095375"/>
          <a:ext cx="586668" cy="715402"/>
          <a:chOff x="3783440" y="44020817"/>
          <a:chExt cx="583515" cy="690735"/>
        </a:xfrm>
      </xdr:grpSpPr>
      <xdr:sp macro="" textlink="">
        <xdr:nvSpPr>
          <xdr:cNvPr id="61" name="Rounded Rectangle 19" hidden="1">
            <a:extLst>
              <a:ext uri="{FF2B5EF4-FFF2-40B4-BE49-F238E27FC236}">
                <a16:creationId xmlns:a16="http://schemas.microsoft.com/office/drawing/2014/main" xmlns="" id="{9506230D-9910-46C1-ABAD-AB83CF236BF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2" name="Straight Connector 61" hidden="1">
            <a:extLst>
              <a:ext uri="{FF2B5EF4-FFF2-40B4-BE49-F238E27FC236}">
                <a16:creationId xmlns:a16="http://schemas.microsoft.com/office/drawing/2014/main" xmlns="" id="{13B88E1D-E725-47F4-B2F7-B2FCF8535B9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3" name="Straight Connector 62" hidden="1">
            <a:extLst>
              <a:ext uri="{FF2B5EF4-FFF2-40B4-BE49-F238E27FC236}">
                <a16:creationId xmlns:a16="http://schemas.microsoft.com/office/drawing/2014/main" xmlns="" id="{7C7D6C37-CDE5-4121-A55F-9686ACD867A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4" name="Rectangle 63" hidden="1">
            <a:extLst>
              <a:ext uri="{FF2B5EF4-FFF2-40B4-BE49-F238E27FC236}">
                <a16:creationId xmlns:a16="http://schemas.microsoft.com/office/drawing/2014/main" xmlns="" id="{74F6BC69-1EA1-42EC-8199-C7CB4DC95D7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1_Add" textlink="">
        <xdr:nvSpPr>
          <xdr:cNvPr id="65" name="Plus Sign 181" hidden="1">
            <a:extLst>
              <a:ext uri="{FF2B5EF4-FFF2-40B4-BE49-F238E27FC236}">
                <a16:creationId xmlns:a16="http://schemas.microsoft.com/office/drawing/2014/main" xmlns="" id="{A78EBDA4-1425-4EED-BD9D-844201305C0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1_Remove" textlink="">
        <xdr:nvSpPr>
          <xdr:cNvPr id="66" name="Minus Sign 182" hidden="1">
            <a:extLst>
              <a:ext uri="{FF2B5EF4-FFF2-40B4-BE49-F238E27FC236}">
                <a16:creationId xmlns:a16="http://schemas.microsoft.com/office/drawing/2014/main" xmlns="" id="{6F2F5A5A-8F42-476F-A79D-BA8FBC0C096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254570</xdr:colOff>
      <xdr:row>5</xdr:row>
      <xdr:rowOff>0</xdr:rowOff>
    </xdr:from>
    <xdr:to>
      <xdr:col>0</xdr:col>
      <xdr:colOff>838085</xdr:colOff>
      <xdr:row>8</xdr:row>
      <xdr:rowOff>53953</xdr:rowOff>
    </xdr:to>
    <xdr:grpSp>
      <xdr:nvGrpSpPr>
        <xdr:cNvPr id="67" name="AddRemoveBTN_PersonalInfoQ13_2" hidden="1">
          <a:extLst>
            <a:ext uri="{FF2B5EF4-FFF2-40B4-BE49-F238E27FC236}">
              <a16:creationId xmlns:a16="http://schemas.microsoft.com/office/drawing/2014/main" xmlns="" id="{38BADE14-3DDA-4B07-9664-C6D25BC528EC}"/>
            </a:ext>
          </a:extLst>
        </xdr:cNvPr>
        <xdr:cNvGrpSpPr/>
      </xdr:nvGrpSpPr>
      <xdr:grpSpPr>
        <a:xfrm>
          <a:off x="250760" y="1095375"/>
          <a:ext cx="587325" cy="714988"/>
          <a:chOff x="3783440" y="44020817"/>
          <a:chExt cx="583515" cy="690735"/>
        </a:xfrm>
      </xdr:grpSpPr>
      <xdr:sp macro="" textlink="">
        <xdr:nvSpPr>
          <xdr:cNvPr id="68" name="Rounded Rectangle 19" hidden="1">
            <a:extLst>
              <a:ext uri="{FF2B5EF4-FFF2-40B4-BE49-F238E27FC236}">
                <a16:creationId xmlns:a16="http://schemas.microsoft.com/office/drawing/2014/main" xmlns="" id="{07DE0657-FD4B-47F6-BE3C-87167C48E3D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9" name="Straight Connector 68" hidden="1">
            <a:extLst>
              <a:ext uri="{FF2B5EF4-FFF2-40B4-BE49-F238E27FC236}">
                <a16:creationId xmlns:a16="http://schemas.microsoft.com/office/drawing/2014/main" xmlns="" id="{511AB134-E92D-4129-8606-473CD8BC431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0" name="Straight Connector 69" hidden="1">
            <a:extLst>
              <a:ext uri="{FF2B5EF4-FFF2-40B4-BE49-F238E27FC236}">
                <a16:creationId xmlns:a16="http://schemas.microsoft.com/office/drawing/2014/main" xmlns="" id="{8B1E833C-6162-46E2-B17D-B8235918016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1" name="Rectangle 70" hidden="1">
            <a:extLst>
              <a:ext uri="{FF2B5EF4-FFF2-40B4-BE49-F238E27FC236}">
                <a16:creationId xmlns:a16="http://schemas.microsoft.com/office/drawing/2014/main" xmlns="" id="{5628339E-4117-4DCA-92EF-A47A05F23AA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3_2_Add" textlink="">
        <xdr:nvSpPr>
          <xdr:cNvPr id="72" name="Plus Sign 188" hidden="1">
            <a:extLst>
              <a:ext uri="{FF2B5EF4-FFF2-40B4-BE49-F238E27FC236}">
                <a16:creationId xmlns:a16="http://schemas.microsoft.com/office/drawing/2014/main" xmlns="" id="{7A89CBF7-74D0-4E5A-8F8B-52BC587CE7B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3_2_Remove" textlink="">
        <xdr:nvSpPr>
          <xdr:cNvPr id="73" name="Minus Sign 189" hidden="1">
            <a:extLst>
              <a:ext uri="{FF2B5EF4-FFF2-40B4-BE49-F238E27FC236}">
                <a16:creationId xmlns:a16="http://schemas.microsoft.com/office/drawing/2014/main" xmlns="" id="{01C3BAA0-AD14-4143-A710-4E80383E350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5</xdr:row>
      <xdr:rowOff>0</xdr:rowOff>
    </xdr:from>
    <xdr:to>
      <xdr:col>0</xdr:col>
      <xdr:colOff>837371</xdr:colOff>
      <xdr:row>8</xdr:row>
      <xdr:rowOff>22632</xdr:rowOff>
    </xdr:to>
    <xdr:grpSp>
      <xdr:nvGrpSpPr>
        <xdr:cNvPr id="74" name="AddRemoveBTN_PersonalInfoQ14_1" hidden="1">
          <a:extLst>
            <a:ext uri="{FF2B5EF4-FFF2-40B4-BE49-F238E27FC236}">
              <a16:creationId xmlns:a16="http://schemas.microsoft.com/office/drawing/2014/main" xmlns="" id="{A77AA3A7-E881-481A-BE38-1BA489060B5E}"/>
            </a:ext>
          </a:extLst>
        </xdr:cNvPr>
        <xdr:cNvGrpSpPr/>
      </xdr:nvGrpSpPr>
      <xdr:grpSpPr>
        <a:xfrm>
          <a:off x="250046" y="1095375"/>
          <a:ext cx="587325" cy="676047"/>
          <a:chOff x="3783440" y="44020817"/>
          <a:chExt cx="583515" cy="690735"/>
        </a:xfrm>
      </xdr:grpSpPr>
      <xdr:sp macro="" textlink="">
        <xdr:nvSpPr>
          <xdr:cNvPr id="75" name="Rounded Rectangle 19" hidden="1">
            <a:extLst>
              <a:ext uri="{FF2B5EF4-FFF2-40B4-BE49-F238E27FC236}">
                <a16:creationId xmlns:a16="http://schemas.microsoft.com/office/drawing/2014/main" xmlns="" id="{AD01905D-8FD5-40A9-81CD-7A781B1BE7C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6" name="Straight Connector 75" hidden="1">
            <a:extLst>
              <a:ext uri="{FF2B5EF4-FFF2-40B4-BE49-F238E27FC236}">
                <a16:creationId xmlns:a16="http://schemas.microsoft.com/office/drawing/2014/main" xmlns="" id="{0B9924FF-3D65-4BEF-963D-CE39B1D5B80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7" name="Straight Connector 76" hidden="1">
            <a:extLst>
              <a:ext uri="{FF2B5EF4-FFF2-40B4-BE49-F238E27FC236}">
                <a16:creationId xmlns:a16="http://schemas.microsoft.com/office/drawing/2014/main" xmlns="" id="{52DBF757-9B4F-42A2-80A2-5D3F58ECFFB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Rectangle 77" hidden="1">
            <a:extLst>
              <a:ext uri="{FF2B5EF4-FFF2-40B4-BE49-F238E27FC236}">
                <a16:creationId xmlns:a16="http://schemas.microsoft.com/office/drawing/2014/main" xmlns="" id="{A3C60B1A-1759-44DE-B64F-B5AFE47F748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4_1_Add" textlink="">
        <xdr:nvSpPr>
          <xdr:cNvPr id="79" name="Plus Sign 195" hidden="1">
            <a:extLst>
              <a:ext uri="{FF2B5EF4-FFF2-40B4-BE49-F238E27FC236}">
                <a16:creationId xmlns:a16="http://schemas.microsoft.com/office/drawing/2014/main" xmlns="" id="{E0372E77-87A4-402D-BB30-E457B00FE03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4_1_Remove" textlink="">
        <xdr:nvSpPr>
          <xdr:cNvPr id="80" name="Minus Sign 196" hidden="1">
            <a:extLst>
              <a:ext uri="{FF2B5EF4-FFF2-40B4-BE49-F238E27FC236}">
                <a16:creationId xmlns:a16="http://schemas.microsoft.com/office/drawing/2014/main" xmlns="" id="{68F53A69-7FAE-4C2E-9A5F-627A9900397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253857</xdr:colOff>
      <xdr:row>5</xdr:row>
      <xdr:rowOff>0</xdr:rowOff>
    </xdr:from>
    <xdr:to>
      <xdr:col>0</xdr:col>
      <xdr:colOff>837372</xdr:colOff>
      <xdr:row>8</xdr:row>
      <xdr:rowOff>58192</xdr:rowOff>
    </xdr:to>
    <xdr:grpSp>
      <xdr:nvGrpSpPr>
        <xdr:cNvPr id="81" name="AddRemoveBTN_PersonalInfoQ15_1" hidden="1">
          <a:extLst>
            <a:ext uri="{FF2B5EF4-FFF2-40B4-BE49-F238E27FC236}">
              <a16:creationId xmlns:a16="http://schemas.microsoft.com/office/drawing/2014/main" xmlns="" id="{42FC342B-7655-4A44-87F5-C10A5234CF89}"/>
            </a:ext>
          </a:extLst>
        </xdr:cNvPr>
        <xdr:cNvGrpSpPr/>
      </xdr:nvGrpSpPr>
      <xdr:grpSpPr>
        <a:xfrm>
          <a:off x="250047" y="1095375"/>
          <a:ext cx="587325" cy="711607"/>
          <a:chOff x="3783440" y="44020817"/>
          <a:chExt cx="583515" cy="690735"/>
        </a:xfrm>
      </xdr:grpSpPr>
      <xdr:sp macro="" textlink="">
        <xdr:nvSpPr>
          <xdr:cNvPr id="82" name="Rounded Rectangle 19" hidden="1">
            <a:extLst>
              <a:ext uri="{FF2B5EF4-FFF2-40B4-BE49-F238E27FC236}">
                <a16:creationId xmlns:a16="http://schemas.microsoft.com/office/drawing/2014/main" xmlns="" id="{70BBAE0A-AF76-4C39-BC35-9A930F93890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3" name="Straight Connector 82" hidden="1">
            <a:extLst>
              <a:ext uri="{FF2B5EF4-FFF2-40B4-BE49-F238E27FC236}">
                <a16:creationId xmlns:a16="http://schemas.microsoft.com/office/drawing/2014/main" xmlns="" id="{FC45A199-21D8-4DBC-83C2-B444721DC73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4" name="Straight Connector 83" hidden="1">
            <a:extLst>
              <a:ext uri="{FF2B5EF4-FFF2-40B4-BE49-F238E27FC236}">
                <a16:creationId xmlns:a16="http://schemas.microsoft.com/office/drawing/2014/main" xmlns="" id="{3F07B6BF-665D-41CF-9822-027F1884B52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5" name="Rectangle 84" hidden="1">
            <a:extLst>
              <a:ext uri="{FF2B5EF4-FFF2-40B4-BE49-F238E27FC236}">
                <a16:creationId xmlns:a16="http://schemas.microsoft.com/office/drawing/2014/main" xmlns="" id="{A404C9A2-CD1D-42D3-BE22-9A5AAA2B3CB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5_1_Add" textlink="">
        <xdr:nvSpPr>
          <xdr:cNvPr id="86" name="Plus Sign 202" hidden="1">
            <a:extLst>
              <a:ext uri="{FF2B5EF4-FFF2-40B4-BE49-F238E27FC236}">
                <a16:creationId xmlns:a16="http://schemas.microsoft.com/office/drawing/2014/main" xmlns="" id="{D14BA6D6-0C1B-4EA5-AF87-8C30FEE643D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5_1_Remove" textlink="">
        <xdr:nvSpPr>
          <xdr:cNvPr id="87" name="Minus Sign 203" hidden="1">
            <a:extLst>
              <a:ext uri="{FF2B5EF4-FFF2-40B4-BE49-F238E27FC236}">
                <a16:creationId xmlns:a16="http://schemas.microsoft.com/office/drawing/2014/main" xmlns="" id="{0FA7A764-355D-40BA-A6A1-0B8772B45C3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253853</xdr:colOff>
      <xdr:row>5</xdr:row>
      <xdr:rowOff>0</xdr:rowOff>
    </xdr:from>
    <xdr:to>
      <xdr:col>0</xdr:col>
      <xdr:colOff>837368</xdr:colOff>
      <xdr:row>8</xdr:row>
      <xdr:rowOff>17994</xdr:rowOff>
    </xdr:to>
    <xdr:grpSp>
      <xdr:nvGrpSpPr>
        <xdr:cNvPr id="88" name="AddRemoveBTN_PersonalInfoQ18_1" hidden="1">
          <a:extLst>
            <a:ext uri="{FF2B5EF4-FFF2-40B4-BE49-F238E27FC236}">
              <a16:creationId xmlns:a16="http://schemas.microsoft.com/office/drawing/2014/main" xmlns="" id="{4A1E160D-8954-4888-86BB-4BC0AA8B1625}"/>
            </a:ext>
          </a:extLst>
        </xdr:cNvPr>
        <xdr:cNvGrpSpPr/>
      </xdr:nvGrpSpPr>
      <xdr:grpSpPr>
        <a:xfrm>
          <a:off x="250043" y="1095375"/>
          <a:ext cx="587325" cy="679029"/>
          <a:chOff x="3783440" y="44020817"/>
          <a:chExt cx="583515" cy="690735"/>
        </a:xfrm>
      </xdr:grpSpPr>
      <xdr:sp macro="" textlink="">
        <xdr:nvSpPr>
          <xdr:cNvPr id="89" name="Rounded Rectangle 19" hidden="1">
            <a:extLst>
              <a:ext uri="{FF2B5EF4-FFF2-40B4-BE49-F238E27FC236}">
                <a16:creationId xmlns:a16="http://schemas.microsoft.com/office/drawing/2014/main" xmlns="" id="{52BA18E3-0BA0-49DF-9558-2AB33C31384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90" name="Straight Connector 89" hidden="1">
            <a:extLst>
              <a:ext uri="{FF2B5EF4-FFF2-40B4-BE49-F238E27FC236}">
                <a16:creationId xmlns:a16="http://schemas.microsoft.com/office/drawing/2014/main" xmlns="" id="{639ED91B-1D82-443C-B637-8549EC9F8B6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1" name="Straight Connector 90" hidden="1">
            <a:extLst>
              <a:ext uri="{FF2B5EF4-FFF2-40B4-BE49-F238E27FC236}">
                <a16:creationId xmlns:a16="http://schemas.microsoft.com/office/drawing/2014/main" xmlns="" id="{AC124EE9-D766-443A-97F9-AC6BAECEED4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2" name="Rectangle 91" hidden="1">
            <a:extLst>
              <a:ext uri="{FF2B5EF4-FFF2-40B4-BE49-F238E27FC236}">
                <a16:creationId xmlns:a16="http://schemas.microsoft.com/office/drawing/2014/main" xmlns="" id="{2C8D934E-0FAF-4C11-909B-76AED0AFAF6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8_1_Add" textlink="">
        <xdr:nvSpPr>
          <xdr:cNvPr id="93" name="Plus Sign 230" hidden="1">
            <a:extLst>
              <a:ext uri="{FF2B5EF4-FFF2-40B4-BE49-F238E27FC236}">
                <a16:creationId xmlns:a16="http://schemas.microsoft.com/office/drawing/2014/main" xmlns="" id="{8038FF94-851A-405A-855A-10D28799ABC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8_1_Remove" textlink="">
        <xdr:nvSpPr>
          <xdr:cNvPr id="94" name="Minus Sign 231" hidden="1">
            <a:extLst>
              <a:ext uri="{FF2B5EF4-FFF2-40B4-BE49-F238E27FC236}">
                <a16:creationId xmlns:a16="http://schemas.microsoft.com/office/drawing/2014/main" xmlns="" id="{5F7E24FC-81EB-4D41-AD9F-AFA89E63194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253856</xdr:colOff>
      <xdr:row>5</xdr:row>
      <xdr:rowOff>0</xdr:rowOff>
    </xdr:from>
    <xdr:to>
      <xdr:col>0</xdr:col>
      <xdr:colOff>837371</xdr:colOff>
      <xdr:row>8</xdr:row>
      <xdr:rowOff>55486</xdr:rowOff>
    </xdr:to>
    <xdr:grpSp>
      <xdr:nvGrpSpPr>
        <xdr:cNvPr id="95" name="AddRemoveBTN_PersonalInfoQ19_1" hidden="1">
          <a:extLst>
            <a:ext uri="{FF2B5EF4-FFF2-40B4-BE49-F238E27FC236}">
              <a16:creationId xmlns:a16="http://schemas.microsoft.com/office/drawing/2014/main" xmlns="" id="{7AD201AE-383B-497C-B170-92D0AE76084B}"/>
            </a:ext>
          </a:extLst>
        </xdr:cNvPr>
        <xdr:cNvGrpSpPr/>
      </xdr:nvGrpSpPr>
      <xdr:grpSpPr>
        <a:xfrm>
          <a:off x="250046" y="1095375"/>
          <a:ext cx="587325" cy="716521"/>
          <a:chOff x="3783440" y="44020817"/>
          <a:chExt cx="583515" cy="690735"/>
        </a:xfrm>
      </xdr:grpSpPr>
      <xdr:sp macro="" textlink="">
        <xdr:nvSpPr>
          <xdr:cNvPr id="96" name="Rounded Rectangle 19" hidden="1">
            <a:extLst>
              <a:ext uri="{FF2B5EF4-FFF2-40B4-BE49-F238E27FC236}">
                <a16:creationId xmlns:a16="http://schemas.microsoft.com/office/drawing/2014/main" xmlns="" id="{420BA65D-F42D-480B-9C79-19269DE8FB1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97" name="Straight Connector 96" hidden="1">
            <a:extLst>
              <a:ext uri="{FF2B5EF4-FFF2-40B4-BE49-F238E27FC236}">
                <a16:creationId xmlns:a16="http://schemas.microsoft.com/office/drawing/2014/main" xmlns="" id="{5F5C797F-BA57-4052-B813-BD0CEDA6285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8" name="Straight Connector 97" hidden="1">
            <a:extLst>
              <a:ext uri="{FF2B5EF4-FFF2-40B4-BE49-F238E27FC236}">
                <a16:creationId xmlns:a16="http://schemas.microsoft.com/office/drawing/2014/main" xmlns="" id="{DFF9AFED-0BC6-45C7-890E-0AE5CA00AF8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9" name="Rectangle 98" hidden="1">
            <a:extLst>
              <a:ext uri="{FF2B5EF4-FFF2-40B4-BE49-F238E27FC236}">
                <a16:creationId xmlns:a16="http://schemas.microsoft.com/office/drawing/2014/main" xmlns="" id="{582DD679-9279-40BA-9842-4686988FB97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19_1_Add" textlink="">
        <xdr:nvSpPr>
          <xdr:cNvPr id="100" name="Plus Sign 237" hidden="1">
            <a:extLst>
              <a:ext uri="{FF2B5EF4-FFF2-40B4-BE49-F238E27FC236}">
                <a16:creationId xmlns:a16="http://schemas.microsoft.com/office/drawing/2014/main" xmlns="" id="{230D54E7-11BA-4A26-8E78-4349BD9962C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19_1_Remove" textlink="">
        <xdr:nvSpPr>
          <xdr:cNvPr id="101" name="Minus Sign 238" hidden="1">
            <a:extLst>
              <a:ext uri="{FF2B5EF4-FFF2-40B4-BE49-F238E27FC236}">
                <a16:creationId xmlns:a16="http://schemas.microsoft.com/office/drawing/2014/main" xmlns="" id="{4C172FF5-DD0B-4B20-B2FB-B0013250A3A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253854</xdr:colOff>
      <xdr:row>5</xdr:row>
      <xdr:rowOff>0</xdr:rowOff>
    </xdr:from>
    <xdr:to>
      <xdr:col>0</xdr:col>
      <xdr:colOff>837369</xdr:colOff>
      <xdr:row>8</xdr:row>
      <xdr:rowOff>55487</xdr:rowOff>
    </xdr:to>
    <xdr:grpSp>
      <xdr:nvGrpSpPr>
        <xdr:cNvPr id="102" name="AddRemoveBTN_PersonalInfoQ20_1" hidden="1">
          <a:extLst>
            <a:ext uri="{FF2B5EF4-FFF2-40B4-BE49-F238E27FC236}">
              <a16:creationId xmlns:a16="http://schemas.microsoft.com/office/drawing/2014/main" xmlns="" id="{C28F506A-36C4-4CCC-B074-AF0F54368603}"/>
            </a:ext>
          </a:extLst>
        </xdr:cNvPr>
        <xdr:cNvGrpSpPr/>
      </xdr:nvGrpSpPr>
      <xdr:grpSpPr>
        <a:xfrm>
          <a:off x="250044" y="1095375"/>
          <a:ext cx="587325" cy="716522"/>
          <a:chOff x="3783440" y="44020817"/>
          <a:chExt cx="583515" cy="690735"/>
        </a:xfrm>
      </xdr:grpSpPr>
      <xdr:sp macro="" textlink="">
        <xdr:nvSpPr>
          <xdr:cNvPr id="103" name="Rounded Rectangle 19" hidden="1">
            <a:extLst>
              <a:ext uri="{FF2B5EF4-FFF2-40B4-BE49-F238E27FC236}">
                <a16:creationId xmlns:a16="http://schemas.microsoft.com/office/drawing/2014/main" xmlns="" id="{92B5E2FE-D389-4659-9173-1F5158BDB7A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04" name="Straight Connector 103" hidden="1">
            <a:extLst>
              <a:ext uri="{FF2B5EF4-FFF2-40B4-BE49-F238E27FC236}">
                <a16:creationId xmlns:a16="http://schemas.microsoft.com/office/drawing/2014/main" xmlns="" id="{D8BFA0B4-7A9C-4775-9CF1-E5897F635E7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5" name="Straight Connector 104" hidden="1">
            <a:extLst>
              <a:ext uri="{FF2B5EF4-FFF2-40B4-BE49-F238E27FC236}">
                <a16:creationId xmlns:a16="http://schemas.microsoft.com/office/drawing/2014/main" xmlns="" id="{3FBB743E-CE11-4653-92F6-7EE0CD95F45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6" name="Rectangle 105" hidden="1">
            <a:extLst>
              <a:ext uri="{FF2B5EF4-FFF2-40B4-BE49-F238E27FC236}">
                <a16:creationId xmlns:a16="http://schemas.microsoft.com/office/drawing/2014/main" xmlns="" id="{D0E5DA52-D9C7-44DA-9B94-06FA4FB0022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0_1_Add" textlink="">
        <xdr:nvSpPr>
          <xdr:cNvPr id="107" name="Plus Sign 244" hidden="1">
            <a:extLst>
              <a:ext uri="{FF2B5EF4-FFF2-40B4-BE49-F238E27FC236}">
                <a16:creationId xmlns:a16="http://schemas.microsoft.com/office/drawing/2014/main" xmlns="" id="{8C748FBE-AFF4-4371-A0BA-999498D58BF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0_1_Remove" textlink="">
        <xdr:nvSpPr>
          <xdr:cNvPr id="108" name="Minus Sign 245" hidden="1">
            <a:extLst>
              <a:ext uri="{FF2B5EF4-FFF2-40B4-BE49-F238E27FC236}">
                <a16:creationId xmlns:a16="http://schemas.microsoft.com/office/drawing/2014/main" xmlns="" id="{BE40B4F3-09C0-4EDE-9E65-3D125D2B9D8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253855</xdr:colOff>
      <xdr:row>5</xdr:row>
      <xdr:rowOff>0</xdr:rowOff>
    </xdr:from>
    <xdr:to>
      <xdr:col>0</xdr:col>
      <xdr:colOff>837370</xdr:colOff>
      <xdr:row>8</xdr:row>
      <xdr:rowOff>58192</xdr:rowOff>
    </xdr:to>
    <xdr:grpSp>
      <xdr:nvGrpSpPr>
        <xdr:cNvPr id="109" name="AddRemoveBTN_PersonalInfoQ21_1" hidden="1">
          <a:extLst>
            <a:ext uri="{FF2B5EF4-FFF2-40B4-BE49-F238E27FC236}">
              <a16:creationId xmlns:a16="http://schemas.microsoft.com/office/drawing/2014/main" xmlns="" id="{59FDD418-0A73-4CE4-8C68-96CFCF1B5A35}"/>
            </a:ext>
          </a:extLst>
        </xdr:cNvPr>
        <xdr:cNvGrpSpPr/>
      </xdr:nvGrpSpPr>
      <xdr:grpSpPr>
        <a:xfrm>
          <a:off x="250045" y="1095375"/>
          <a:ext cx="587325" cy="711607"/>
          <a:chOff x="3783440" y="44020817"/>
          <a:chExt cx="583515" cy="690735"/>
        </a:xfrm>
      </xdr:grpSpPr>
      <xdr:sp macro="" textlink="">
        <xdr:nvSpPr>
          <xdr:cNvPr id="110" name="Rounded Rectangle 19" hidden="1">
            <a:extLst>
              <a:ext uri="{FF2B5EF4-FFF2-40B4-BE49-F238E27FC236}">
                <a16:creationId xmlns:a16="http://schemas.microsoft.com/office/drawing/2014/main" xmlns="" id="{1185ED24-4D4D-45F3-9D6D-53C47C2A5A6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1" name="Straight Connector 110" hidden="1">
            <a:extLst>
              <a:ext uri="{FF2B5EF4-FFF2-40B4-BE49-F238E27FC236}">
                <a16:creationId xmlns:a16="http://schemas.microsoft.com/office/drawing/2014/main" xmlns="" id="{87D3C61D-D2E9-4EB0-B756-7AE309CFFBD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2" name="Straight Connector 111" hidden="1">
            <a:extLst>
              <a:ext uri="{FF2B5EF4-FFF2-40B4-BE49-F238E27FC236}">
                <a16:creationId xmlns:a16="http://schemas.microsoft.com/office/drawing/2014/main" xmlns="" id="{3E20C144-9158-4C64-A7BF-EAE356F02EF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13" name="Rectangle 112" hidden="1">
            <a:extLst>
              <a:ext uri="{FF2B5EF4-FFF2-40B4-BE49-F238E27FC236}">
                <a16:creationId xmlns:a16="http://schemas.microsoft.com/office/drawing/2014/main" xmlns="" id="{40F8C5AA-5FB4-4469-9352-08FACE969F9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1_1_Add" textlink="">
        <xdr:nvSpPr>
          <xdr:cNvPr id="114" name="Plus Sign 251" hidden="1">
            <a:extLst>
              <a:ext uri="{FF2B5EF4-FFF2-40B4-BE49-F238E27FC236}">
                <a16:creationId xmlns:a16="http://schemas.microsoft.com/office/drawing/2014/main" xmlns="" id="{A97571EB-B2D6-4D1C-8A9F-A65AD16D34B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1_1_Remove" textlink="">
        <xdr:nvSpPr>
          <xdr:cNvPr id="115" name="Minus Sign 252" hidden="1">
            <a:extLst>
              <a:ext uri="{FF2B5EF4-FFF2-40B4-BE49-F238E27FC236}">
                <a16:creationId xmlns:a16="http://schemas.microsoft.com/office/drawing/2014/main" xmlns="" id="{89F35594-EB0D-4A2B-9192-24942FF0B65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253859</xdr:colOff>
      <xdr:row>5</xdr:row>
      <xdr:rowOff>0</xdr:rowOff>
    </xdr:from>
    <xdr:to>
      <xdr:col>0</xdr:col>
      <xdr:colOff>836717</xdr:colOff>
      <xdr:row>8</xdr:row>
      <xdr:rowOff>60263</xdr:rowOff>
    </xdr:to>
    <xdr:grpSp>
      <xdr:nvGrpSpPr>
        <xdr:cNvPr id="116" name="AddRemoveBTN_PersonalInfoQ22_1" hidden="1">
          <a:extLst>
            <a:ext uri="{FF2B5EF4-FFF2-40B4-BE49-F238E27FC236}">
              <a16:creationId xmlns:a16="http://schemas.microsoft.com/office/drawing/2014/main" xmlns="" id="{9EB17EC9-2724-4EA8-B088-BF8312191CA9}"/>
            </a:ext>
          </a:extLst>
        </xdr:cNvPr>
        <xdr:cNvGrpSpPr/>
      </xdr:nvGrpSpPr>
      <xdr:grpSpPr>
        <a:xfrm>
          <a:off x="250049" y="1095375"/>
          <a:ext cx="586668" cy="713678"/>
          <a:chOff x="3783440" y="44020817"/>
          <a:chExt cx="583515" cy="690735"/>
        </a:xfrm>
      </xdr:grpSpPr>
      <xdr:sp macro="" textlink="">
        <xdr:nvSpPr>
          <xdr:cNvPr id="117" name="Rounded Rectangle 19" hidden="1">
            <a:extLst>
              <a:ext uri="{FF2B5EF4-FFF2-40B4-BE49-F238E27FC236}">
                <a16:creationId xmlns:a16="http://schemas.microsoft.com/office/drawing/2014/main" xmlns="" id="{A8654B65-D72F-474E-A5A1-914CB87A561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8" name="Straight Connector 117" hidden="1">
            <a:extLst>
              <a:ext uri="{FF2B5EF4-FFF2-40B4-BE49-F238E27FC236}">
                <a16:creationId xmlns:a16="http://schemas.microsoft.com/office/drawing/2014/main" xmlns="" id="{23307033-BAFD-4A77-AAEF-EFFAD7F7EFD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9" name="Straight Connector 118" hidden="1">
            <a:extLst>
              <a:ext uri="{FF2B5EF4-FFF2-40B4-BE49-F238E27FC236}">
                <a16:creationId xmlns:a16="http://schemas.microsoft.com/office/drawing/2014/main" xmlns="" id="{6B23FBC6-72FF-4374-9E25-80C8738FE3F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0" name="Rectangle 119" hidden="1">
            <a:extLst>
              <a:ext uri="{FF2B5EF4-FFF2-40B4-BE49-F238E27FC236}">
                <a16:creationId xmlns:a16="http://schemas.microsoft.com/office/drawing/2014/main" xmlns="" id="{2BF59618-8817-44CC-8E42-36DACFD92C3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ersonalInfoQ22_1_Add" textlink="">
        <xdr:nvSpPr>
          <xdr:cNvPr id="121" name="Plus Sign 258" hidden="1">
            <a:extLst>
              <a:ext uri="{FF2B5EF4-FFF2-40B4-BE49-F238E27FC236}">
                <a16:creationId xmlns:a16="http://schemas.microsoft.com/office/drawing/2014/main" xmlns="" id="{87B6F393-3F36-4AE5-8DC8-D738B23C4EB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ersonalInfoQ22_1_Remove" textlink="">
        <xdr:nvSpPr>
          <xdr:cNvPr id="122" name="Minus Sign 259" hidden="1">
            <a:extLst>
              <a:ext uri="{FF2B5EF4-FFF2-40B4-BE49-F238E27FC236}">
                <a16:creationId xmlns:a16="http://schemas.microsoft.com/office/drawing/2014/main" xmlns="" id="{2FBE3D42-2228-4771-A6B1-8C0E020021C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6</xdr:col>
      <xdr:colOff>593015</xdr:colOff>
      <xdr:row>1</xdr:row>
      <xdr:rowOff>172085</xdr:rowOff>
    </xdr:from>
    <xdr:to>
      <xdr:col>9</xdr:col>
      <xdr:colOff>1182593</xdr:colOff>
      <xdr:row>3</xdr:row>
      <xdr:rowOff>59690</xdr:rowOff>
    </xdr:to>
    <xdr:grpSp>
      <xdr:nvGrpSpPr>
        <xdr:cNvPr id="124" name="NaviCollapsed" hidden="1">
          <a:extLst>
            <a:ext uri="{FF2B5EF4-FFF2-40B4-BE49-F238E27FC236}">
              <a16:creationId xmlns:a16="http://schemas.microsoft.com/office/drawing/2014/main" xmlns="" id="{2F8E6E0B-68CE-4807-B137-8CA3C9AEEBE6}"/>
            </a:ext>
          </a:extLst>
        </xdr:cNvPr>
        <xdr:cNvGrpSpPr/>
      </xdr:nvGrpSpPr>
      <xdr:grpSpPr>
        <a:xfrm>
          <a:off x="4942130" y="387350"/>
          <a:ext cx="5879763" cy="325755"/>
          <a:chOff x="2486026" y="1114425"/>
          <a:chExt cx="5848349" cy="342900"/>
        </a:xfrm>
      </xdr:grpSpPr>
      <xdr:sp macro="[0]!GoToPersonalInfo" textlink="">
        <xdr:nvSpPr>
          <xdr:cNvPr id="125" name="Rectangle: Rounded Corners 289" hidden="1">
            <a:extLst>
              <a:ext uri="{FF2B5EF4-FFF2-40B4-BE49-F238E27FC236}">
                <a16:creationId xmlns:a16="http://schemas.microsoft.com/office/drawing/2014/main" xmlns="" id="{D22AC6D4-CEEA-431B-BD13-D4331A2E229A}"/>
              </a:ext>
            </a:extLst>
          </xdr:cNvPr>
          <xdr:cNvSpPr/>
        </xdr:nvSpPr>
        <xdr:spPr>
          <a:xfrm>
            <a:off x="24860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1.</a:t>
            </a:r>
          </a:p>
        </xdr:txBody>
      </xdr:sp>
      <xdr:sp macro="[0]!GoToEducWork" textlink="">
        <xdr:nvSpPr>
          <xdr:cNvPr id="126" name="Rectangle: Rounded Corners 290" hidden="1">
            <a:extLst>
              <a:ext uri="{FF2B5EF4-FFF2-40B4-BE49-F238E27FC236}">
                <a16:creationId xmlns:a16="http://schemas.microsoft.com/office/drawing/2014/main" xmlns="" id="{C5111D73-0FF4-4A6E-AD44-B19596143178}"/>
              </a:ext>
            </a:extLst>
          </xdr:cNvPr>
          <xdr:cNvSpPr/>
        </xdr:nvSpPr>
        <xdr:spPr>
          <a:xfrm>
            <a:off x="32194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2.</a:t>
            </a:r>
          </a:p>
        </xdr:txBody>
      </xdr:sp>
      <xdr:sp macro="[0]!GoToRelation" textlink="">
        <xdr:nvSpPr>
          <xdr:cNvPr id="127" name="Rectangle: Rounded Corners 291" hidden="1">
            <a:extLst>
              <a:ext uri="{FF2B5EF4-FFF2-40B4-BE49-F238E27FC236}">
                <a16:creationId xmlns:a16="http://schemas.microsoft.com/office/drawing/2014/main" xmlns="" id="{0B5C5628-89CF-48D2-95D8-A5F55716F498}"/>
              </a:ext>
            </a:extLst>
          </xdr:cNvPr>
          <xdr:cNvSpPr/>
        </xdr:nvSpPr>
        <xdr:spPr>
          <a:xfrm>
            <a:off x="395287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3.</a:t>
            </a:r>
          </a:p>
        </xdr:txBody>
      </xdr:sp>
      <xdr:sp macro="[0]!GoToCharges" textlink="">
        <xdr:nvSpPr>
          <xdr:cNvPr id="128" name="Rectangle: Rounded Corners 292" hidden="1">
            <a:extLst>
              <a:ext uri="{FF2B5EF4-FFF2-40B4-BE49-F238E27FC236}">
                <a16:creationId xmlns:a16="http://schemas.microsoft.com/office/drawing/2014/main" xmlns="" id="{BAE33AF3-8B41-4F89-8FB7-3C8BDF5A52E5}"/>
              </a:ext>
            </a:extLst>
          </xdr:cNvPr>
          <xdr:cNvSpPr/>
        </xdr:nvSpPr>
        <xdr:spPr>
          <a:xfrm>
            <a:off x="468630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4.</a:t>
            </a:r>
          </a:p>
        </xdr:txBody>
      </xdr:sp>
      <xdr:sp macro="[0]!GoToCriminalRelation" textlink="">
        <xdr:nvSpPr>
          <xdr:cNvPr id="129" name="Rectangle: Rounded Corners 293" hidden="1">
            <a:extLst>
              <a:ext uri="{FF2B5EF4-FFF2-40B4-BE49-F238E27FC236}">
                <a16:creationId xmlns:a16="http://schemas.microsoft.com/office/drawing/2014/main" xmlns="" id="{2C479455-2AA2-4D5B-B657-24191FDA5F0C}"/>
              </a:ext>
            </a:extLst>
          </xdr:cNvPr>
          <xdr:cNvSpPr/>
        </xdr:nvSpPr>
        <xdr:spPr>
          <a:xfrm>
            <a:off x="54197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5.</a:t>
            </a:r>
          </a:p>
        </xdr:txBody>
      </xdr:sp>
      <xdr:sp macro="[0]!GoToProperty" textlink="">
        <xdr:nvSpPr>
          <xdr:cNvPr id="130" name="Rectangle: Rounded Corners 294" hidden="1">
            <a:extLst>
              <a:ext uri="{FF2B5EF4-FFF2-40B4-BE49-F238E27FC236}">
                <a16:creationId xmlns:a16="http://schemas.microsoft.com/office/drawing/2014/main" xmlns="" id="{5C3B5C1B-3C91-4F6A-A9A9-DC086C1D834E}"/>
              </a:ext>
            </a:extLst>
          </xdr:cNvPr>
          <xdr:cNvSpPr/>
        </xdr:nvSpPr>
        <xdr:spPr>
          <a:xfrm>
            <a:off x="6153151" y="1114425"/>
            <a:ext cx="685800" cy="34290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6.</a:t>
            </a:r>
          </a:p>
        </xdr:txBody>
      </xdr:sp>
      <xdr:sp macro="[0]!ExtractPDF" textlink="">
        <xdr:nvSpPr>
          <xdr:cNvPr id="131" name="Rectangle: Rounded Corners 295" hidden="1">
            <a:extLst>
              <a:ext uri="{FF2B5EF4-FFF2-40B4-BE49-F238E27FC236}">
                <a16:creationId xmlns:a16="http://schemas.microsoft.com/office/drawing/2014/main" xmlns="" id="{B4917CDB-F656-49AE-902B-773C668AFC20}"/>
              </a:ext>
            </a:extLst>
          </xdr:cNvPr>
          <xdr:cNvSpPr/>
        </xdr:nvSpPr>
        <xdr:spPr>
          <a:xfrm>
            <a:off x="7315201" y="1114425"/>
            <a:ext cx="1019174"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Արտահանել</a:t>
            </a:r>
            <a:endParaRPr lang="en-US" sz="1400" b="1">
              <a:solidFill>
                <a:schemeClr val="tx1"/>
              </a:solidFill>
            </a:endParaRPr>
          </a:p>
        </xdr:txBody>
      </xdr:sp>
    </xdr:grpSp>
    <xdr:clientData/>
  </xdr:twoCellAnchor>
  <xdr:twoCellAnchor editAs="absolute">
    <xdr:from>
      <xdr:col>10</xdr:col>
      <xdr:colOff>1467708</xdr:colOff>
      <xdr:row>1</xdr:row>
      <xdr:rowOff>91440</xdr:rowOff>
    </xdr:from>
    <xdr:to>
      <xdr:col>12</xdr:col>
      <xdr:colOff>325344</xdr:colOff>
      <xdr:row>4</xdr:row>
      <xdr:rowOff>15240</xdr:rowOff>
    </xdr:to>
    <xdr:sp macro="[0]!Collapse_Expand_Menu" textlink="">
      <xdr:nvSpPr>
        <xdr:cNvPr id="132" name="Rectangle: Rounded Corners 296">
          <a:extLst>
            <a:ext uri="{FF2B5EF4-FFF2-40B4-BE49-F238E27FC236}">
              <a16:creationId xmlns:a16="http://schemas.microsoft.com/office/drawing/2014/main" xmlns="" id="{781EC492-C402-4DB9-9C0F-40458FC7C06C}"/>
            </a:ext>
          </a:extLst>
        </xdr:cNvPr>
        <xdr:cNvSpPr/>
      </xdr:nvSpPr>
      <xdr:spPr>
        <a:xfrm>
          <a:off x="13083539" y="298450"/>
          <a:ext cx="1270636" cy="5334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Ընդլայնել/</a:t>
          </a:r>
          <a:endParaRPr lang="en-US" sz="1100" b="1" i="1">
            <a:solidFill>
              <a:schemeClr val="tx1"/>
            </a:solidFill>
            <a:effectLst/>
            <a:latin typeface="+mn-lt"/>
            <a:ea typeface="+mn-ea"/>
            <a:cs typeface="+mn-cs"/>
          </a:endParaRPr>
        </a:p>
        <a:p>
          <a:pPr algn="ctr"/>
          <a:r>
            <a:rPr lang="hy-AM" sz="1100" b="1" i="1">
              <a:solidFill>
                <a:schemeClr val="tx1"/>
              </a:solidFill>
              <a:effectLst/>
              <a:latin typeface="+mn-lt"/>
              <a:ea typeface="+mn-ea"/>
              <a:cs typeface="+mn-cs"/>
            </a:rPr>
            <a:t>Փակել</a:t>
          </a:r>
          <a:r>
            <a:rPr lang="en-US" sz="1100" b="1" i="1">
              <a:solidFill>
                <a:schemeClr val="tx1"/>
              </a:solidFill>
              <a:effectLst/>
              <a:latin typeface="+mn-lt"/>
              <a:ea typeface="+mn-ea"/>
              <a:cs typeface="+mn-cs"/>
            </a:rPr>
            <a:t> </a:t>
          </a:r>
          <a:r>
            <a:rPr lang="hy-AM" sz="1100" b="1" i="1" baseline="0">
              <a:solidFill>
                <a:schemeClr val="tx1"/>
              </a:solidFill>
              <a:effectLst/>
              <a:latin typeface="+mn-lt"/>
              <a:ea typeface="+mn-ea"/>
              <a:cs typeface="+mn-cs"/>
            </a:rPr>
            <a:t>մենյուն</a:t>
          </a:r>
          <a:endParaRPr lang="en-US" sz="1400" b="1">
            <a:solidFill>
              <a:schemeClr val="tx1"/>
            </a:solidFill>
          </a:endParaRPr>
        </a:p>
      </xdr:txBody>
    </xdr:sp>
    <xdr:clientData/>
  </xdr:twoCellAnchor>
  <xdr:twoCellAnchor editAs="absolute">
    <xdr:from>
      <xdr:col>10</xdr:col>
      <xdr:colOff>860462</xdr:colOff>
      <xdr:row>1</xdr:row>
      <xdr:rowOff>38100</xdr:rowOff>
    </xdr:from>
    <xdr:to>
      <xdr:col>10</xdr:col>
      <xdr:colOff>1389604</xdr:colOff>
      <xdr:row>3</xdr:row>
      <xdr:rowOff>190500</xdr:rowOff>
    </xdr:to>
    <xdr:pic macro="[0]!GoToMain">
      <xdr:nvPicPr>
        <xdr:cNvPr id="133" name="Picture 132">
          <a:extLst>
            <a:ext uri="{FF2B5EF4-FFF2-40B4-BE49-F238E27FC236}">
              <a16:creationId xmlns:a16="http://schemas.microsoft.com/office/drawing/2014/main" xmlns="" id="{FA3BD82E-575E-4519-A552-261F3DB0D2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61495" y="257175"/>
          <a:ext cx="542925" cy="590550"/>
        </a:xfrm>
        <a:prstGeom prst="rect">
          <a:avLst/>
        </a:prstGeom>
      </xdr:spPr>
    </xdr:pic>
    <xdr:clientData/>
  </xdr:twoCellAnchor>
  <xdr:twoCellAnchor editAs="oneCell">
    <xdr:from>
      <xdr:col>0</xdr:col>
      <xdr:colOff>251460</xdr:colOff>
      <xdr:row>17</xdr:row>
      <xdr:rowOff>0</xdr:rowOff>
    </xdr:from>
    <xdr:to>
      <xdr:col>0</xdr:col>
      <xdr:colOff>818465</xdr:colOff>
      <xdr:row>48</xdr:row>
      <xdr:rowOff>228814</xdr:rowOff>
    </xdr:to>
    <xdr:grpSp>
      <xdr:nvGrpSpPr>
        <xdr:cNvPr id="134" name="AddRemoveBTN_ChargesQ1_1" hidden="1">
          <a:extLst>
            <a:ext uri="{FF2B5EF4-FFF2-40B4-BE49-F238E27FC236}">
              <a16:creationId xmlns:a16="http://schemas.microsoft.com/office/drawing/2014/main" xmlns="" id="{E77EFE58-E12E-4CC6-AD3F-F047DBD4FA8E}"/>
            </a:ext>
          </a:extLst>
        </xdr:cNvPr>
        <xdr:cNvGrpSpPr/>
      </xdr:nvGrpSpPr>
      <xdr:grpSpPr>
        <a:xfrm>
          <a:off x="247650" y="3895725"/>
          <a:ext cx="574625" cy="686014"/>
          <a:chOff x="3783440" y="44020817"/>
          <a:chExt cx="583515" cy="690735"/>
        </a:xfrm>
      </xdr:grpSpPr>
      <xdr:sp macro="" textlink="">
        <xdr:nvSpPr>
          <xdr:cNvPr id="135" name="Rounded Rectangle 19" hidden="1">
            <a:extLst>
              <a:ext uri="{FF2B5EF4-FFF2-40B4-BE49-F238E27FC236}">
                <a16:creationId xmlns:a16="http://schemas.microsoft.com/office/drawing/2014/main" xmlns="" id="{C201657D-E6F4-49B8-B17E-E73EAE9EC11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6" name="Straight Connector 135" hidden="1">
            <a:extLst>
              <a:ext uri="{FF2B5EF4-FFF2-40B4-BE49-F238E27FC236}">
                <a16:creationId xmlns:a16="http://schemas.microsoft.com/office/drawing/2014/main" xmlns="" id="{313A0454-5142-4284-9246-763ED963ED5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7" name="Straight Connector 136" hidden="1">
            <a:extLst>
              <a:ext uri="{FF2B5EF4-FFF2-40B4-BE49-F238E27FC236}">
                <a16:creationId xmlns:a16="http://schemas.microsoft.com/office/drawing/2014/main" xmlns="" id="{89ADA93A-696A-4AB5-BDEF-F4952113B35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38" name="Rectangle 137" hidden="1">
            <a:extLst>
              <a:ext uri="{FF2B5EF4-FFF2-40B4-BE49-F238E27FC236}">
                <a16:creationId xmlns:a16="http://schemas.microsoft.com/office/drawing/2014/main" xmlns="" id="{90F21CF5-BB99-4BF9-91D1-AFE4DFF21C1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1_1_Add" textlink="">
        <xdr:nvSpPr>
          <xdr:cNvPr id="139" name="Plus Sign 153" hidden="1">
            <a:extLst>
              <a:ext uri="{FF2B5EF4-FFF2-40B4-BE49-F238E27FC236}">
                <a16:creationId xmlns:a16="http://schemas.microsoft.com/office/drawing/2014/main" xmlns="" id="{8461C16A-69A9-42D0-999C-FE78E28D366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1_1_Remove" textlink="">
        <xdr:nvSpPr>
          <xdr:cNvPr id="140" name="Minus Sign 154" hidden="1">
            <a:extLst>
              <a:ext uri="{FF2B5EF4-FFF2-40B4-BE49-F238E27FC236}">
                <a16:creationId xmlns:a16="http://schemas.microsoft.com/office/drawing/2014/main" xmlns="" id="{2184F11A-45BB-47C0-BD53-A7A303D636A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17</xdr:row>
      <xdr:rowOff>0</xdr:rowOff>
    </xdr:from>
    <xdr:to>
      <xdr:col>0</xdr:col>
      <xdr:colOff>818465</xdr:colOff>
      <xdr:row>48</xdr:row>
      <xdr:rowOff>228814</xdr:rowOff>
    </xdr:to>
    <xdr:grpSp>
      <xdr:nvGrpSpPr>
        <xdr:cNvPr id="141" name="AddRemoveBTN_EducWorkQ4_1" hidden="1">
          <a:extLst>
            <a:ext uri="{FF2B5EF4-FFF2-40B4-BE49-F238E27FC236}">
              <a16:creationId xmlns:a16="http://schemas.microsoft.com/office/drawing/2014/main" xmlns="" id="{06E3C908-7F02-4AC3-95F7-33BA0D62AC19}"/>
            </a:ext>
          </a:extLst>
        </xdr:cNvPr>
        <xdr:cNvGrpSpPr/>
      </xdr:nvGrpSpPr>
      <xdr:grpSpPr>
        <a:xfrm>
          <a:off x="247650" y="3895725"/>
          <a:ext cx="574625" cy="686014"/>
          <a:chOff x="3783440" y="44020817"/>
          <a:chExt cx="583515" cy="690735"/>
        </a:xfrm>
      </xdr:grpSpPr>
      <xdr:sp macro="" textlink="">
        <xdr:nvSpPr>
          <xdr:cNvPr id="142" name="Rounded Rectangle 19" hidden="1">
            <a:extLst>
              <a:ext uri="{FF2B5EF4-FFF2-40B4-BE49-F238E27FC236}">
                <a16:creationId xmlns:a16="http://schemas.microsoft.com/office/drawing/2014/main" xmlns="" id="{B3665B85-DECE-479D-8C4E-8D12CCCACEE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43" name="Straight Connector 142" hidden="1">
            <a:extLst>
              <a:ext uri="{FF2B5EF4-FFF2-40B4-BE49-F238E27FC236}">
                <a16:creationId xmlns:a16="http://schemas.microsoft.com/office/drawing/2014/main" xmlns="" id="{1A104A5B-3620-491D-9EB3-54E49260C45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4" name="Straight Connector 143" hidden="1">
            <a:extLst>
              <a:ext uri="{FF2B5EF4-FFF2-40B4-BE49-F238E27FC236}">
                <a16:creationId xmlns:a16="http://schemas.microsoft.com/office/drawing/2014/main" xmlns="" id="{E454F40A-5038-45C0-82C7-25E4B92A735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Rectangle 144" hidden="1">
            <a:extLst>
              <a:ext uri="{FF2B5EF4-FFF2-40B4-BE49-F238E27FC236}">
                <a16:creationId xmlns:a16="http://schemas.microsoft.com/office/drawing/2014/main" xmlns="" id="{23CEF472-C2E0-48C6-8F4A-173E95D1AAE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46" name="Plus Sign 153" hidden="1">
            <a:extLst>
              <a:ext uri="{FF2B5EF4-FFF2-40B4-BE49-F238E27FC236}">
                <a16:creationId xmlns:a16="http://schemas.microsoft.com/office/drawing/2014/main" xmlns="" id="{066C14FF-2610-4388-B480-BC3F09594CA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47" name="Minus Sign 154" hidden="1">
            <a:extLst>
              <a:ext uri="{FF2B5EF4-FFF2-40B4-BE49-F238E27FC236}">
                <a16:creationId xmlns:a16="http://schemas.microsoft.com/office/drawing/2014/main" xmlns="" id="{B1F443C5-1D0B-4A5E-A01F-B5102CF0471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251460</xdr:colOff>
      <xdr:row>17</xdr:row>
      <xdr:rowOff>0</xdr:rowOff>
    </xdr:from>
    <xdr:to>
      <xdr:col>0</xdr:col>
      <xdr:colOff>818465</xdr:colOff>
      <xdr:row>48</xdr:row>
      <xdr:rowOff>228814</xdr:rowOff>
    </xdr:to>
    <xdr:grpSp>
      <xdr:nvGrpSpPr>
        <xdr:cNvPr id="148" name="AddRemoveBTN_EducWorkQ5_1" hidden="1">
          <a:extLst>
            <a:ext uri="{FF2B5EF4-FFF2-40B4-BE49-F238E27FC236}">
              <a16:creationId xmlns:a16="http://schemas.microsoft.com/office/drawing/2014/main" xmlns="" id="{1FB5FDBB-362F-415E-8B16-2B425A557F79}"/>
            </a:ext>
          </a:extLst>
        </xdr:cNvPr>
        <xdr:cNvGrpSpPr/>
      </xdr:nvGrpSpPr>
      <xdr:grpSpPr>
        <a:xfrm>
          <a:off x="247650" y="3895725"/>
          <a:ext cx="574625" cy="686014"/>
          <a:chOff x="3783440" y="44020817"/>
          <a:chExt cx="583515" cy="690735"/>
        </a:xfrm>
      </xdr:grpSpPr>
      <xdr:sp macro="" textlink="">
        <xdr:nvSpPr>
          <xdr:cNvPr id="149" name="Rounded Rectangle 19" hidden="1">
            <a:extLst>
              <a:ext uri="{FF2B5EF4-FFF2-40B4-BE49-F238E27FC236}">
                <a16:creationId xmlns:a16="http://schemas.microsoft.com/office/drawing/2014/main" xmlns="" id="{04AEDB79-EC47-44C3-A53E-AC82DA34B34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50" name="Straight Connector 149" hidden="1">
            <a:extLst>
              <a:ext uri="{FF2B5EF4-FFF2-40B4-BE49-F238E27FC236}">
                <a16:creationId xmlns:a16="http://schemas.microsoft.com/office/drawing/2014/main" xmlns="" id="{54AE02B4-12DB-41D8-ABA1-4A25B7272C2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1" name="Straight Connector 150" hidden="1">
            <a:extLst>
              <a:ext uri="{FF2B5EF4-FFF2-40B4-BE49-F238E27FC236}">
                <a16:creationId xmlns:a16="http://schemas.microsoft.com/office/drawing/2014/main" xmlns="" id="{5D3E46B3-3E81-4A37-A5C8-B05DE1A0389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2" name="Rectangle 151" hidden="1">
            <a:extLst>
              <a:ext uri="{FF2B5EF4-FFF2-40B4-BE49-F238E27FC236}">
                <a16:creationId xmlns:a16="http://schemas.microsoft.com/office/drawing/2014/main" xmlns="" id="{27C35E80-656A-4675-BAED-FD1AD2EE53F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53" name="Plus Sign 153" hidden="1">
            <a:extLst>
              <a:ext uri="{FF2B5EF4-FFF2-40B4-BE49-F238E27FC236}">
                <a16:creationId xmlns:a16="http://schemas.microsoft.com/office/drawing/2014/main" xmlns="" id="{E6D8BC06-6848-4EC5-AFAA-AE163B495FE8}"/>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54" name="Minus Sign 154" hidden="1">
            <a:extLst>
              <a:ext uri="{FF2B5EF4-FFF2-40B4-BE49-F238E27FC236}">
                <a16:creationId xmlns:a16="http://schemas.microsoft.com/office/drawing/2014/main" xmlns="" id="{45D62A2B-71B1-49C4-832A-287F94E331A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17</xdr:row>
      <xdr:rowOff>0</xdr:rowOff>
    </xdr:from>
    <xdr:to>
      <xdr:col>0</xdr:col>
      <xdr:colOff>818465</xdr:colOff>
      <xdr:row>48</xdr:row>
      <xdr:rowOff>228814</xdr:rowOff>
    </xdr:to>
    <xdr:grpSp>
      <xdr:nvGrpSpPr>
        <xdr:cNvPr id="155" name="AddRemoveBTN_EducWorkQ6_1" hidden="1">
          <a:extLst>
            <a:ext uri="{FF2B5EF4-FFF2-40B4-BE49-F238E27FC236}">
              <a16:creationId xmlns:a16="http://schemas.microsoft.com/office/drawing/2014/main" xmlns="" id="{2821EB7D-A255-43C6-A914-8301365BB383}"/>
            </a:ext>
          </a:extLst>
        </xdr:cNvPr>
        <xdr:cNvGrpSpPr/>
      </xdr:nvGrpSpPr>
      <xdr:grpSpPr>
        <a:xfrm>
          <a:off x="243840" y="3895725"/>
          <a:ext cx="578435" cy="686014"/>
          <a:chOff x="3783440" y="44020817"/>
          <a:chExt cx="583515" cy="690735"/>
        </a:xfrm>
      </xdr:grpSpPr>
      <xdr:sp macro="" textlink="">
        <xdr:nvSpPr>
          <xdr:cNvPr id="156" name="Rounded Rectangle 19" hidden="1">
            <a:extLst>
              <a:ext uri="{FF2B5EF4-FFF2-40B4-BE49-F238E27FC236}">
                <a16:creationId xmlns:a16="http://schemas.microsoft.com/office/drawing/2014/main" xmlns="" id="{DAF66E6B-B3F2-4910-B601-A27EAF6591E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57" name="Straight Connector 156" hidden="1">
            <a:extLst>
              <a:ext uri="{FF2B5EF4-FFF2-40B4-BE49-F238E27FC236}">
                <a16:creationId xmlns:a16="http://schemas.microsoft.com/office/drawing/2014/main" xmlns="" id="{75A4EDC9-47D3-4C99-83D4-F8CB603C2CD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8" name="Straight Connector 157" hidden="1">
            <a:extLst>
              <a:ext uri="{FF2B5EF4-FFF2-40B4-BE49-F238E27FC236}">
                <a16:creationId xmlns:a16="http://schemas.microsoft.com/office/drawing/2014/main" xmlns="" id="{27D10782-E149-4CA4-B928-911D83EF704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9" name="Rectangle 158" hidden="1">
            <a:extLst>
              <a:ext uri="{FF2B5EF4-FFF2-40B4-BE49-F238E27FC236}">
                <a16:creationId xmlns:a16="http://schemas.microsoft.com/office/drawing/2014/main" xmlns="" id="{8EADF072-658D-417A-9FF6-213EC6AAF32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160" name="Plus Sign 153" hidden="1">
            <a:extLst>
              <a:ext uri="{FF2B5EF4-FFF2-40B4-BE49-F238E27FC236}">
                <a16:creationId xmlns:a16="http://schemas.microsoft.com/office/drawing/2014/main" xmlns="" id="{2BAE60D0-913F-46D5-8CC0-877C594F590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161" name="Minus Sign 154" hidden="1">
            <a:extLst>
              <a:ext uri="{FF2B5EF4-FFF2-40B4-BE49-F238E27FC236}">
                <a16:creationId xmlns:a16="http://schemas.microsoft.com/office/drawing/2014/main" xmlns="" id="{EF8942D3-3580-4E4A-B30C-F048D1218BB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17</xdr:row>
      <xdr:rowOff>0</xdr:rowOff>
    </xdr:from>
    <xdr:to>
      <xdr:col>0</xdr:col>
      <xdr:colOff>818465</xdr:colOff>
      <xdr:row>48</xdr:row>
      <xdr:rowOff>228814</xdr:rowOff>
    </xdr:to>
    <xdr:grpSp>
      <xdr:nvGrpSpPr>
        <xdr:cNvPr id="162" name="AddRemoveBTN_EducWorkQ7_1" hidden="1">
          <a:extLst>
            <a:ext uri="{FF2B5EF4-FFF2-40B4-BE49-F238E27FC236}">
              <a16:creationId xmlns:a16="http://schemas.microsoft.com/office/drawing/2014/main" xmlns="" id="{D61A9509-25F9-42EB-8317-FFAD1C21F98E}"/>
            </a:ext>
          </a:extLst>
        </xdr:cNvPr>
        <xdr:cNvGrpSpPr/>
      </xdr:nvGrpSpPr>
      <xdr:grpSpPr>
        <a:xfrm>
          <a:off x="243840" y="3895725"/>
          <a:ext cx="578435" cy="686014"/>
          <a:chOff x="3783440" y="44020817"/>
          <a:chExt cx="583515" cy="690735"/>
        </a:xfrm>
      </xdr:grpSpPr>
      <xdr:sp macro="" textlink="">
        <xdr:nvSpPr>
          <xdr:cNvPr id="163" name="Rounded Rectangle 19" hidden="1">
            <a:extLst>
              <a:ext uri="{FF2B5EF4-FFF2-40B4-BE49-F238E27FC236}">
                <a16:creationId xmlns:a16="http://schemas.microsoft.com/office/drawing/2014/main" xmlns="" id="{E9F73A15-3C5E-409F-B4D6-E10EDC57375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64" name="Straight Connector 163" hidden="1">
            <a:extLst>
              <a:ext uri="{FF2B5EF4-FFF2-40B4-BE49-F238E27FC236}">
                <a16:creationId xmlns:a16="http://schemas.microsoft.com/office/drawing/2014/main" xmlns="" id="{83AF2939-AB4B-4A15-AF23-4CC0EF939D7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5" name="Straight Connector 164" hidden="1">
            <a:extLst>
              <a:ext uri="{FF2B5EF4-FFF2-40B4-BE49-F238E27FC236}">
                <a16:creationId xmlns:a16="http://schemas.microsoft.com/office/drawing/2014/main" xmlns="" id="{41F30730-9BA9-4FAC-9A32-0727C74E168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66" name="Rectangle 165" hidden="1">
            <a:extLst>
              <a:ext uri="{FF2B5EF4-FFF2-40B4-BE49-F238E27FC236}">
                <a16:creationId xmlns:a16="http://schemas.microsoft.com/office/drawing/2014/main" xmlns="" id="{53C215C7-CACD-4F87-80AD-C16D4E104CE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167" name="Plus Sign 153" hidden="1">
            <a:extLst>
              <a:ext uri="{FF2B5EF4-FFF2-40B4-BE49-F238E27FC236}">
                <a16:creationId xmlns:a16="http://schemas.microsoft.com/office/drawing/2014/main" xmlns="" id="{3FFDD95B-81F3-4A38-9B29-F2BE8509E63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168" name="Minus Sign 154" hidden="1">
            <a:extLst>
              <a:ext uri="{FF2B5EF4-FFF2-40B4-BE49-F238E27FC236}">
                <a16:creationId xmlns:a16="http://schemas.microsoft.com/office/drawing/2014/main" xmlns="" id="{9BE21324-32CD-44C2-B13A-4A70EA00765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17</xdr:row>
      <xdr:rowOff>0</xdr:rowOff>
    </xdr:from>
    <xdr:to>
      <xdr:col>0</xdr:col>
      <xdr:colOff>818465</xdr:colOff>
      <xdr:row>48</xdr:row>
      <xdr:rowOff>228814</xdr:rowOff>
    </xdr:to>
    <xdr:grpSp>
      <xdr:nvGrpSpPr>
        <xdr:cNvPr id="169" name="AddRemoveBTN_EducWorkQ10_1" hidden="1">
          <a:extLst>
            <a:ext uri="{FF2B5EF4-FFF2-40B4-BE49-F238E27FC236}">
              <a16:creationId xmlns:a16="http://schemas.microsoft.com/office/drawing/2014/main" xmlns="" id="{38E294CD-517F-4366-8B8C-0C337CCF1C13}"/>
            </a:ext>
          </a:extLst>
        </xdr:cNvPr>
        <xdr:cNvGrpSpPr/>
      </xdr:nvGrpSpPr>
      <xdr:grpSpPr>
        <a:xfrm>
          <a:off x="243840" y="3895725"/>
          <a:ext cx="578435" cy="686014"/>
          <a:chOff x="3783440" y="44020817"/>
          <a:chExt cx="583515" cy="690735"/>
        </a:xfrm>
      </xdr:grpSpPr>
      <xdr:sp macro="" textlink="">
        <xdr:nvSpPr>
          <xdr:cNvPr id="170" name="Rounded Rectangle 19" hidden="1">
            <a:extLst>
              <a:ext uri="{FF2B5EF4-FFF2-40B4-BE49-F238E27FC236}">
                <a16:creationId xmlns:a16="http://schemas.microsoft.com/office/drawing/2014/main" xmlns="" id="{B77B1B7F-2780-42C1-AA6E-B664A943D2E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71" name="Straight Connector 170" hidden="1">
            <a:extLst>
              <a:ext uri="{FF2B5EF4-FFF2-40B4-BE49-F238E27FC236}">
                <a16:creationId xmlns:a16="http://schemas.microsoft.com/office/drawing/2014/main" xmlns="" id="{15ECBBA9-451A-4E54-B28A-DD11FC5C3B1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2" name="Straight Connector 171" hidden="1">
            <a:extLst>
              <a:ext uri="{FF2B5EF4-FFF2-40B4-BE49-F238E27FC236}">
                <a16:creationId xmlns:a16="http://schemas.microsoft.com/office/drawing/2014/main" xmlns="" id="{EF6979FF-00F1-4246-B000-64F400D742E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73" name="Rectangle 172" hidden="1">
            <a:extLst>
              <a:ext uri="{FF2B5EF4-FFF2-40B4-BE49-F238E27FC236}">
                <a16:creationId xmlns:a16="http://schemas.microsoft.com/office/drawing/2014/main" xmlns="" id="{420CE6F3-8CCB-44B0-B9FF-1318ACB98EB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174" name="Plus Sign 153" hidden="1">
            <a:extLst>
              <a:ext uri="{FF2B5EF4-FFF2-40B4-BE49-F238E27FC236}">
                <a16:creationId xmlns:a16="http://schemas.microsoft.com/office/drawing/2014/main" xmlns="" id="{43EE0EFC-5535-4769-8692-FE78C93A54D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175" name="Minus Sign 154" hidden="1">
            <a:extLst>
              <a:ext uri="{FF2B5EF4-FFF2-40B4-BE49-F238E27FC236}">
                <a16:creationId xmlns:a16="http://schemas.microsoft.com/office/drawing/2014/main" xmlns="" id="{12651846-8A1D-44C9-BAAA-81A57932841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17</xdr:row>
      <xdr:rowOff>0</xdr:rowOff>
    </xdr:from>
    <xdr:to>
      <xdr:col>0</xdr:col>
      <xdr:colOff>818465</xdr:colOff>
      <xdr:row>48</xdr:row>
      <xdr:rowOff>228814</xdr:rowOff>
    </xdr:to>
    <xdr:grpSp>
      <xdr:nvGrpSpPr>
        <xdr:cNvPr id="176" name="AddRemoveBTN_EducWorkQ11_1" hidden="1">
          <a:extLst>
            <a:ext uri="{FF2B5EF4-FFF2-40B4-BE49-F238E27FC236}">
              <a16:creationId xmlns:a16="http://schemas.microsoft.com/office/drawing/2014/main" xmlns="" id="{6279A215-5328-4576-A48A-3EBED117DF9A}"/>
            </a:ext>
          </a:extLst>
        </xdr:cNvPr>
        <xdr:cNvGrpSpPr/>
      </xdr:nvGrpSpPr>
      <xdr:grpSpPr>
        <a:xfrm>
          <a:off x="243840" y="3895725"/>
          <a:ext cx="578435" cy="686014"/>
          <a:chOff x="3783440" y="44020817"/>
          <a:chExt cx="583515" cy="690735"/>
        </a:xfrm>
      </xdr:grpSpPr>
      <xdr:sp macro="" textlink="">
        <xdr:nvSpPr>
          <xdr:cNvPr id="177" name="Rounded Rectangle 19" hidden="1">
            <a:extLst>
              <a:ext uri="{FF2B5EF4-FFF2-40B4-BE49-F238E27FC236}">
                <a16:creationId xmlns:a16="http://schemas.microsoft.com/office/drawing/2014/main" xmlns="" id="{AC76B36F-27DF-4432-A5F2-C88B51A1CA7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78" name="Straight Connector 177" hidden="1">
            <a:extLst>
              <a:ext uri="{FF2B5EF4-FFF2-40B4-BE49-F238E27FC236}">
                <a16:creationId xmlns:a16="http://schemas.microsoft.com/office/drawing/2014/main" xmlns="" id="{AE4FEE27-D7A4-410E-AB70-7CE4E0B3053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9" name="Straight Connector 178" hidden="1">
            <a:extLst>
              <a:ext uri="{FF2B5EF4-FFF2-40B4-BE49-F238E27FC236}">
                <a16:creationId xmlns:a16="http://schemas.microsoft.com/office/drawing/2014/main" xmlns="" id="{4C881060-D380-43EC-8312-C563D9E605C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80" name="Rectangle 179" hidden="1">
            <a:extLst>
              <a:ext uri="{FF2B5EF4-FFF2-40B4-BE49-F238E27FC236}">
                <a16:creationId xmlns:a16="http://schemas.microsoft.com/office/drawing/2014/main" xmlns="" id="{6D0CDEF8-964C-4B30-BE9E-001276767FE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181" name="Plus Sign 153" hidden="1">
            <a:extLst>
              <a:ext uri="{FF2B5EF4-FFF2-40B4-BE49-F238E27FC236}">
                <a16:creationId xmlns:a16="http://schemas.microsoft.com/office/drawing/2014/main" xmlns="" id="{E60EA325-6D38-41BC-A70D-F9BA49BD6A5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182" name="Minus Sign 154" hidden="1">
            <a:extLst>
              <a:ext uri="{FF2B5EF4-FFF2-40B4-BE49-F238E27FC236}">
                <a16:creationId xmlns:a16="http://schemas.microsoft.com/office/drawing/2014/main" xmlns="" id="{5C110B5B-9DA1-4CC5-B58B-CB03FB4D89E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251460</xdr:colOff>
      <xdr:row>17</xdr:row>
      <xdr:rowOff>0</xdr:rowOff>
    </xdr:from>
    <xdr:ext cx="583515" cy="676489"/>
    <xdr:grpSp>
      <xdr:nvGrpSpPr>
        <xdr:cNvPr id="183" name="AddRemoveBTN_EducWorkQ4_1" hidden="1">
          <a:extLst>
            <a:ext uri="{FF2B5EF4-FFF2-40B4-BE49-F238E27FC236}">
              <a16:creationId xmlns:a16="http://schemas.microsoft.com/office/drawing/2014/main" xmlns="" id="{5C37A892-8423-4C9E-B325-87F3D1C37B5A}"/>
            </a:ext>
          </a:extLst>
        </xdr:cNvPr>
        <xdr:cNvGrpSpPr/>
      </xdr:nvGrpSpPr>
      <xdr:grpSpPr>
        <a:xfrm>
          <a:off x="247650" y="3895725"/>
          <a:ext cx="583515" cy="676489"/>
          <a:chOff x="3783440" y="44020817"/>
          <a:chExt cx="583515" cy="690735"/>
        </a:xfrm>
      </xdr:grpSpPr>
      <xdr:sp macro="" textlink="">
        <xdr:nvSpPr>
          <xdr:cNvPr id="184" name="Rounded Rectangle 19" hidden="1">
            <a:extLst>
              <a:ext uri="{FF2B5EF4-FFF2-40B4-BE49-F238E27FC236}">
                <a16:creationId xmlns:a16="http://schemas.microsoft.com/office/drawing/2014/main" xmlns="" id="{6ABEE04C-D72A-43C8-9948-2D2408CD2C5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85" name="Straight Connector 184" hidden="1">
            <a:extLst>
              <a:ext uri="{FF2B5EF4-FFF2-40B4-BE49-F238E27FC236}">
                <a16:creationId xmlns:a16="http://schemas.microsoft.com/office/drawing/2014/main" xmlns="" id="{92ECFE2D-BB5C-4103-B4F7-F01FAA83DBE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6" name="Straight Connector 185" hidden="1">
            <a:extLst>
              <a:ext uri="{FF2B5EF4-FFF2-40B4-BE49-F238E27FC236}">
                <a16:creationId xmlns:a16="http://schemas.microsoft.com/office/drawing/2014/main" xmlns="" id="{7AD3CCD5-0FC7-4583-AFCD-B5626C9827B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87" name="Rectangle 186" hidden="1">
            <a:extLst>
              <a:ext uri="{FF2B5EF4-FFF2-40B4-BE49-F238E27FC236}">
                <a16:creationId xmlns:a16="http://schemas.microsoft.com/office/drawing/2014/main" xmlns="" id="{14365CBD-B544-4EB8-98FB-479741F9B21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188" name="Plus Sign 153" hidden="1">
            <a:extLst>
              <a:ext uri="{FF2B5EF4-FFF2-40B4-BE49-F238E27FC236}">
                <a16:creationId xmlns:a16="http://schemas.microsoft.com/office/drawing/2014/main" xmlns="" id="{C43E324D-798A-4AC4-A2C4-45680D66D03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189" name="Minus Sign 154" hidden="1">
            <a:extLst>
              <a:ext uri="{FF2B5EF4-FFF2-40B4-BE49-F238E27FC236}">
                <a16:creationId xmlns:a16="http://schemas.microsoft.com/office/drawing/2014/main" xmlns="" id="{F514C1D7-7E87-46A0-8984-CA64D51C6C9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17</xdr:row>
      <xdr:rowOff>0</xdr:rowOff>
    </xdr:from>
    <xdr:ext cx="583515" cy="676489"/>
    <xdr:grpSp>
      <xdr:nvGrpSpPr>
        <xdr:cNvPr id="190" name="AddRemoveBTN_EducWorkQ5_1" hidden="1">
          <a:extLst>
            <a:ext uri="{FF2B5EF4-FFF2-40B4-BE49-F238E27FC236}">
              <a16:creationId xmlns:a16="http://schemas.microsoft.com/office/drawing/2014/main" xmlns="" id="{809D5D74-B52B-4FD3-B0FD-BD92C40456AA}"/>
            </a:ext>
          </a:extLst>
        </xdr:cNvPr>
        <xdr:cNvGrpSpPr/>
      </xdr:nvGrpSpPr>
      <xdr:grpSpPr>
        <a:xfrm>
          <a:off x="247650" y="3895725"/>
          <a:ext cx="583515" cy="676489"/>
          <a:chOff x="3783440" y="44020817"/>
          <a:chExt cx="583515" cy="690735"/>
        </a:xfrm>
      </xdr:grpSpPr>
      <xdr:sp macro="" textlink="">
        <xdr:nvSpPr>
          <xdr:cNvPr id="191" name="Rounded Rectangle 19" hidden="1">
            <a:extLst>
              <a:ext uri="{FF2B5EF4-FFF2-40B4-BE49-F238E27FC236}">
                <a16:creationId xmlns:a16="http://schemas.microsoft.com/office/drawing/2014/main" xmlns="" id="{7011823A-EED1-4840-A756-DAC4CEB76B8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2" name="Straight Connector 191" hidden="1">
            <a:extLst>
              <a:ext uri="{FF2B5EF4-FFF2-40B4-BE49-F238E27FC236}">
                <a16:creationId xmlns:a16="http://schemas.microsoft.com/office/drawing/2014/main" xmlns="" id="{B380C879-85AC-4658-8CFF-EC607664C51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3" name="Straight Connector 192" hidden="1">
            <a:extLst>
              <a:ext uri="{FF2B5EF4-FFF2-40B4-BE49-F238E27FC236}">
                <a16:creationId xmlns:a16="http://schemas.microsoft.com/office/drawing/2014/main" xmlns="" id="{D5699A11-3C50-403D-B147-8BAD22F7799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94" name="Rectangle 193" hidden="1">
            <a:extLst>
              <a:ext uri="{FF2B5EF4-FFF2-40B4-BE49-F238E27FC236}">
                <a16:creationId xmlns:a16="http://schemas.microsoft.com/office/drawing/2014/main" xmlns="" id="{C3CF76F6-831D-44E5-B4A6-E2F9EBB23E8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195" name="Plus Sign 153" hidden="1">
            <a:extLst>
              <a:ext uri="{FF2B5EF4-FFF2-40B4-BE49-F238E27FC236}">
                <a16:creationId xmlns:a16="http://schemas.microsoft.com/office/drawing/2014/main" xmlns="" id="{CBE61B9F-AA9D-4CDB-A391-EE5D6AEC53D8}"/>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196" name="Minus Sign 154" hidden="1">
            <a:extLst>
              <a:ext uri="{FF2B5EF4-FFF2-40B4-BE49-F238E27FC236}">
                <a16:creationId xmlns:a16="http://schemas.microsoft.com/office/drawing/2014/main" xmlns="" id="{565687ED-17FE-4E14-999F-54D84C5470C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197" name="AddRemoveBTN_EducWorkQ6_1" hidden="1">
          <a:extLst>
            <a:ext uri="{FF2B5EF4-FFF2-40B4-BE49-F238E27FC236}">
              <a16:creationId xmlns:a16="http://schemas.microsoft.com/office/drawing/2014/main" xmlns="" id="{6F7DCA3B-B7BE-4820-8771-7AB5FECFD256}"/>
            </a:ext>
          </a:extLst>
        </xdr:cNvPr>
        <xdr:cNvGrpSpPr/>
      </xdr:nvGrpSpPr>
      <xdr:grpSpPr>
        <a:xfrm>
          <a:off x="243840" y="3895725"/>
          <a:ext cx="583515" cy="676489"/>
          <a:chOff x="3783440" y="44020817"/>
          <a:chExt cx="583515" cy="690735"/>
        </a:xfrm>
      </xdr:grpSpPr>
      <xdr:sp macro="" textlink="">
        <xdr:nvSpPr>
          <xdr:cNvPr id="198" name="Rounded Rectangle 19" hidden="1">
            <a:extLst>
              <a:ext uri="{FF2B5EF4-FFF2-40B4-BE49-F238E27FC236}">
                <a16:creationId xmlns:a16="http://schemas.microsoft.com/office/drawing/2014/main" xmlns="" id="{1860053E-D663-458C-AA27-436F081A37B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9" name="Straight Connector 198" hidden="1">
            <a:extLst>
              <a:ext uri="{FF2B5EF4-FFF2-40B4-BE49-F238E27FC236}">
                <a16:creationId xmlns:a16="http://schemas.microsoft.com/office/drawing/2014/main" xmlns="" id="{11C610B3-6416-40DF-B41E-FDB09528C4C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0" name="Straight Connector 199" hidden="1">
            <a:extLst>
              <a:ext uri="{FF2B5EF4-FFF2-40B4-BE49-F238E27FC236}">
                <a16:creationId xmlns:a16="http://schemas.microsoft.com/office/drawing/2014/main" xmlns="" id="{2C65EEB6-DF92-454A-B67F-27D32E01FD4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Rectangle 200" hidden="1">
            <a:extLst>
              <a:ext uri="{FF2B5EF4-FFF2-40B4-BE49-F238E27FC236}">
                <a16:creationId xmlns:a16="http://schemas.microsoft.com/office/drawing/2014/main" xmlns="" id="{4D1D521A-9A45-4FAC-9662-F75CB5F6EA6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202" name="Plus Sign 153" hidden="1">
            <a:extLst>
              <a:ext uri="{FF2B5EF4-FFF2-40B4-BE49-F238E27FC236}">
                <a16:creationId xmlns:a16="http://schemas.microsoft.com/office/drawing/2014/main" xmlns="" id="{5A4F77A4-1493-4A40-88F5-4732C7DE5C8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203" name="Minus Sign 154" hidden="1">
            <a:extLst>
              <a:ext uri="{FF2B5EF4-FFF2-40B4-BE49-F238E27FC236}">
                <a16:creationId xmlns:a16="http://schemas.microsoft.com/office/drawing/2014/main" xmlns="" id="{D7326F5A-7BD6-42A7-A9B9-7204DD6EC6EE}"/>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204" name="AddRemoveBTN_EducWorkQ7_1" hidden="1">
          <a:extLst>
            <a:ext uri="{FF2B5EF4-FFF2-40B4-BE49-F238E27FC236}">
              <a16:creationId xmlns:a16="http://schemas.microsoft.com/office/drawing/2014/main" xmlns="" id="{BBE79E75-3E6A-4DB8-AD0F-9B456EE784FD}"/>
            </a:ext>
          </a:extLst>
        </xdr:cNvPr>
        <xdr:cNvGrpSpPr/>
      </xdr:nvGrpSpPr>
      <xdr:grpSpPr>
        <a:xfrm>
          <a:off x="243840" y="3895725"/>
          <a:ext cx="583515" cy="676489"/>
          <a:chOff x="3783440" y="44020817"/>
          <a:chExt cx="583515" cy="690735"/>
        </a:xfrm>
      </xdr:grpSpPr>
      <xdr:sp macro="" textlink="">
        <xdr:nvSpPr>
          <xdr:cNvPr id="205" name="Rounded Rectangle 19" hidden="1">
            <a:extLst>
              <a:ext uri="{FF2B5EF4-FFF2-40B4-BE49-F238E27FC236}">
                <a16:creationId xmlns:a16="http://schemas.microsoft.com/office/drawing/2014/main" xmlns="" id="{7E9A9765-FFFE-4D06-8004-95BCC8784F3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06" name="Straight Connector 205" hidden="1">
            <a:extLst>
              <a:ext uri="{FF2B5EF4-FFF2-40B4-BE49-F238E27FC236}">
                <a16:creationId xmlns:a16="http://schemas.microsoft.com/office/drawing/2014/main" xmlns="" id="{F46BD507-2709-40E2-A7FC-DE211668CDF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7" name="Straight Connector 206" hidden="1">
            <a:extLst>
              <a:ext uri="{FF2B5EF4-FFF2-40B4-BE49-F238E27FC236}">
                <a16:creationId xmlns:a16="http://schemas.microsoft.com/office/drawing/2014/main" xmlns="" id="{8662B996-A32A-4E2A-ACE9-A8768D014DA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8" name="Rectangle 207" hidden="1">
            <a:extLst>
              <a:ext uri="{FF2B5EF4-FFF2-40B4-BE49-F238E27FC236}">
                <a16:creationId xmlns:a16="http://schemas.microsoft.com/office/drawing/2014/main" xmlns="" id="{8828E2FC-A370-47E5-AC05-B91ACC0DBF3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209" name="Plus Sign 153" hidden="1">
            <a:extLst>
              <a:ext uri="{FF2B5EF4-FFF2-40B4-BE49-F238E27FC236}">
                <a16:creationId xmlns:a16="http://schemas.microsoft.com/office/drawing/2014/main" xmlns="" id="{AB9061F3-BE28-48BE-BEDF-E617BB72811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210" name="Minus Sign 154" hidden="1">
            <a:extLst>
              <a:ext uri="{FF2B5EF4-FFF2-40B4-BE49-F238E27FC236}">
                <a16:creationId xmlns:a16="http://schemas.microsoft.com/office/drawing/2014/main" xmlns="" id="{AB6A3181-845A-47EB-A669-5A68C8EE01B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211" name="AddRemoveBTN_EducWorkQ10_1" hidden="1">
          <a:extLst>
            <a:ext uri="{FF2B5EF4-FFF2-40B4-BE49-F238E27FC236}">
              <a16:creationId xmlns:a16="http://schemas.microsoft.com/office/drawing/2014/main" xmlns="" id="{98E1B704-91C8-4E2A-9235-6048601AC08F}"/>
            </a:ext>
          </a:extLst>
        </xdr:cNvPr>
        <xdr:cNvGrpSpPr/>
      </xdr:nvGrpSpPr>
      <xdr:grpSpPr>
        <a:xfrm>
          <a:off x="243840" y="3895725"/>
          <a:ext cx="583515" cy="676489"/>
          <a:chOff x="3783440" y="44020817"/>
          <a:chExt cx="583515" cy="690735"/>
        </a:xfrm>
      </xdr:grpSpPr>
      <xdr:sp macro="" textlink="">
        <xdr:nvSpPr>
          <xdr:cNvPr id="212" name="Rounded Rectangle 19" hidden="1">
            <a:extLst>
              <a:ext uri="{FF2B5EF4-FFF2-40B4-BE49-F238E27FC236}">
                <a16:creationId xmlns:a16="http://schemas.microsoft.com/office/drawing/2014/main" xmlns="" id="{04C7DE5E-F608-4921-B0BE-E7AC043A648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13" name="Straight Connector 212" hidden="1">
            <a:extLst>
              <a:ext uri="{FF2B5EF4-FFF2-40B4-BE49-F238E27FC236}">
                <a16:creationId xmlns:a16="http://schemas.microsoft.com/office/drawing/2014/main" xmlns="" id="{2C391428-B123-4F45-9C0A-6A9E317D68A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4" name="Straight Connector 213" hidden="1">
            <a:extLst>
              <a:ext uri="{FF2B5EF4-FFF2-40B4-BE49-F238E27FC236}">
                <a16:creationId xmlns:a16="http://schemas.microsoft.com/office/drawing/2014/main" xmlns="" id="{E3C2EFD4-4818-423F-9211-1A1DD4A8DAC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5" name="Rectangle 214" hidden="1">
            <a:extLst>
              <a:ext uri="{FF2B5EF4-FFF2-40B4-BE49-F238E27FC236}">
                <a16:creationId xmlns:a16="http://schemas.microsoft.com/office/drawing/2014/main" xmlns="" id="{CCD6B10F-6B59-4692-8C64-57F22A4100A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216" name="Plus Sign 153" hidden="1">
            <a:extLst>
              <a:ext uri="{FF2B5EF4-FFF2-40B4-BE49-F238E27FC236}">
                <a16:creationId xmlns:a16="http://schemas.microsoft.com/office/drawing/2014/main" xmlns="" id="{70517F9D-0F30-4450-B28C-2331FA11D90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217" name="Minus Sign 154" hidden="1">
            <a:extLst>
              <a:ext uri="{FF2B5EF4-FFF2-40B4-BE49-F238E27FC236}">
                <a16:creationId xmlns:a16="http://schemas.microsoft.com/office/drawing/2014/main" xmlns="" id="{9E0A460D-3029-48F8-835E-9D91F62F5AC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218" name="AddRemoveBTN_EducWorkQ11_1" hidden="1">
          <a:extLst>
            <a:ext uri="{FF2B5EF4-FFF2-40B4-BE49-F238E27FC236}">
              <a16:creationId xmlns:a16="http://schemas.microsoft.com/office/drawing/2014/main" xmlns="" id="{70824EA5-D077-4586-8CB0-DE75CD010C5D}"/>
            </a:ext>
          </a:extLst>
        </xdr:cNvPr>
        <xdr:cNvGrpSpPr/>
      </xdr:nvGrpSpPr>
      <xdr:grpSpPr>
        <a:xfrm>
          <a:off x="243840" y="3895725"/>
          <a:ext cx="583515" cy="676489"/>
          <a:chOff x="3783440" y="44020817"/>
          <a:chExt cx="583515" cy="690735"/>
        </a:xfrm>
      </xdr:grpSpPr>
      <xdr:sp macro="" textlink="">
        <xdr:nvSpPr>
          <xdr:cNvPr id="219" name="Rounded Rectangle 19" hidden="1">
            <a:extLst>
              <a:ext uri="{FF2B5EF4-FFF2-40B4-BE49-F238E27FC236}">
                <a16:creationId xmlns:a16="http://schemas.microsoft.com/office/drawing/2014/main" xmlns="" id="{A7D5E240-0C87-446A-9233-344C040BFC00}"/>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0" name="Straight Connector 219" hidden="1">
            <a:extLst>
              <a:ext uri="{FF2B5EF4-FFF2-40B4-BE49-F238E27FC236}">
                <a16:creationId xmlns:a16="http://schemas.microsoft.com/office/drawing/2014/main" xmlns="" id="{E580F382-5291-4B30-80D7-497AE219C42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1" name="Straight Connector 220" hidden="1">
            <a:extLst>
              <a:ext uri="{FF2B5EF4-FFF2-40B4-BE49-F238E27FC236}">
                <a16:creationId xmlns:a16="http://schemas.microsoft.com/office/drawing/2014/main" xmlns="" id="{6DA080F2-FEA9-41C8-BB9F-76AB385C126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2" name="Rectangle 221" hidden="1">
            <a:extLst>
              <a:ext uri="{FF2B5EF4-FFF2-40B4-BE49-F238E27FC236}">
                <a16:creationId xmlns:a16="http://schemas.microsoft.com/office/drawing/2014/main" xmlns="" id="{817569F3-2C4B-47F9-81A9-E4E1E76190F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223" name="Plus Sign 153" hidden="1">
            <a:extLst>
              <a:ext uri="{FF2B5EF4-FFF2-40B4-BE49-F238E27FC236}">
                <a16:creationId xmlns:a16="http://schemas.microsoft.com/office/drawing/2014/main" xmlns="" id="{DE6F824C-86A8-4EEA-BE89-CE995575727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224" name="Minus Sign 154" hidden="1">
            <a:extLst>
              <a:ext uri="{FF2B5EF4-FFF2-40B4-BE49-F238E27FC236}">
                <a16:creationId xmlns:a16="http://schemas.microsoft.com/office/drawing/2014/main" xmlns="" id="{59888ECD-ABB4-491E-8552-C0A9A699B93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247650</xdr:colOff>
      <xdr:row>17</xdr:row>
      <xdr:rowOff>0</xdr:rowOff>
    </xdr:from>
    <xdr:to>
      <xdr:col>0</xdr:col>
      <xdr:colOff>818465</xdr:colOff>
      <xdr:row>48</xdr:row>
      <xdr:rowOff>228814</xdr:rowOff>
    </xdr:to>
    <xdr:grpSp>
      <xdr:nvGrpSpPr>
        <xdr:cNvPr id="225" name="AddRemoveBTN_ChargesQ1_2" hidden="1">
          <a:extLst>
            <a:ext uri="{FF2B5EF4-FFF2-40B4-BE49-F238E27FC236}">
              <a16:creationId xmlns:a16="http://schemas.microsoft.com/office/drawing/2014/main" xmlns="" id="{88F08889-3DC8-4B84-A380-0EFC91016BF9}"/>
            </a:ext>
          </a:extLst>
        </xdr:cNvPr>
        <xdr:cNvGrpSpPr/>
      </xdr:nvGrpSpPr>
      <xdr:grpSpPr>
        <a:xfrm>
          <a:off x="243840" y="3895725"/>
          <a:ext cx="578435" cy="686014"/>
          <a:chOff x="3783440" y="44020817"/>
          <a:chExt cx="583515" cy="690735"/>
        </a:xfrm>
      </xdr:grpSpPr>
      <xdr:sp macro="" textlink="">
        <xdr:nvSpPr>
          <xdr:cNvPr id="226" name="Rounded Rectangle 19" hidden="1">
            <a:extLst>
              <a:ext uri="{FF2B5EF4-FFF2-40B4-BE49-F238E27FC236}">
                <a16:creationId xmlns:a16="http://schemas.microsoft.com/office/drawing/2014/main" xmlns="" id="{95A64331-7D9B-4483-8562-1DF457B5E4D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7" name="Straight Connector 226" hidden="1">
            <a:extLst>
              <a:ext uri="{FF2B5EF4-FFF2-40B4-BE49-F238E27FC236}">
                <a16:creationId xmlns:a16="http://schemas.microsoft.com/office/drawing/2014/main" xmlns="" id="{7E13B06D-95BB-4C16-81C5-F54ACE81268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8" name="Straight Connector 227" hidden="1">
            <a:extLst>
              <a:ext uri="{FF2B5EF4-FFF2-40B4-BE49-F238E27FC236}">
                <a16:creationId xmlns:a16="http://schemas.microsoft.com/office/drawing/2014/main" xmlns="" id="{45D448B1-8DE6-4B00-AA6C-9DED4DF83F5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9" name="Rectangle 228" hidden="1">
            <a:extLst>
              <a:ext uri="{FF2B5EF4-FFF2-40B4-BE49-F238E27FC236}">
                <a16:creationId xmlns:a16="http://schemas.microsoft.com/office/drawing/2014/main" xmlns="" id="{CC3F51DB-EC3B-40FE-95B4-893612E616A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1_2_Add" textlink="">
        <xdr:nvSpPr>
          <xdr:cNvPr id="230" name="Plus Sign 153" hidden="1">
            <a:extLst>
              <a:ext uri="{FF2B5EF4-FFF2-40B4-BE49-F238E27FC236}">
                <a16:creationId xmlns:a16="http://schemas.microsoft.com/office/drawing/2014/main" xmlns="" id="{33FE74AA-C2CB-406E-A7FF-C22DDBA9677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1_2_Remove" textlink="">
        <xdr:nvSpPr>
          <xdr:cNvPr id="231" name="Minus Sign 154" hidden="1">
            <a:extLst>
              <a:ext uri="{FF2B5EF4-FFF2-40B4-BE49-F238E27FC236}">
                <a16:creationId xmlns:a16="http://schemas.microsoft.com/office/drawing/2014/main" xmlns="" id="{1B69EDF3-A762-4139-ABA1-6443B12EC4F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251460</xdr:colOff>
      <xdr:row>17</xdr:row>
      <xdr:rowOff>0</xdr:rowOff>
    </xdr:from>
    <xdr:ext cx="583515" cy="676489"/>
    <xdr:grpSp>
      <xdr:nvGrpSpPr>
        <xdr:cNvPr id="232" name="AddRemoveBTN_EducWorkQ4_1" hidden="1">
          <a:extLst>
            <a:ext uri="{FF2B5EF4-FFF2-40B4-BE49-F238E27FC236}">
              <a16:creationId xmlns:a16="http://schemas.microsoft.com/office/drawing/2014/main" xmlns="" id="{84504CDE-2AEF-40ED-A4B0-D3275A70424F}"/>
            </a:ext>
          </a:extLst>
        </xdr:cNvPr>
        <xdr:cNvGrpSpPr/>
      </xdr:nvGrpSpPr>
      <xdr:grpSpPr>
        <a:xfrm>
          <a:off x="247650" y="3895725"/>
          <a:ext cx="583515" cy="676489"/>
          <a:chOff x="3783440" y="44020817"/>
          <a:chExt cx="583515" cy="690735"/>
        </a:xfrm>
      </xdr:grpSpPr>
      <xdr:sp macro="" textlink="">
        <xdr:nvSpPr>
          <xdr:cNvPr id="233" name="Rounded Rectangle 19" hidden="1">
            <a:extLst>
              <a:ext uri="{FF2B5EF4-FFF2-40B4-BE49-F238E27FC236}">
                <a16:creationId xmlns:a16="http://schemas.microsoft.com/office/drawing/2014/main" xmlns="" id="{C3C161CD-A03B-4A5B-BFA7-B8EE9EFA915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34" name="Straight Connector 233" hidden="1">
            <a:extLst>
              <a:ext uri="{FF2B5EF4-FFF2-40B4-BE49-F238E27FC236}">
                <a16:creationId xmlns:a16="http://schemas.microsoft.com/office/drawing/2014/main" xmlns="" id="{B10C1812-F04B-4D33-B7AE-50BCF4DBDDA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5" name="Straight Connector 234" hidden="1">
            <a:extLst>
              <a:ext uri="{FF2B5EF4-FFF2-40B4-BE49-F238E27FC236}">
                <a16:creationId xmlns:a16="http://schemas.microsoft.com/office/drawing/2014/main" xmlns="" id="{95821C79-6FEF-4840-9578-9A7F28B0DD5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6" name="Rectangle 235" hidden="1">
            <a:extLst>
              <a:ext uri="{FF2B5EF4-FFF2-40B4-BE49-F238E27FC236}">
                <a16:creationId xmlns:a16="http://schemas.microsoft.com/office/drawing/2014/main" xmlns="" id="{EC0774CC-0436-4431-A70F-8CF917E2454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4_1_Add" textlink="">
        <xdr:nvSpPr>
          <xdr:cNvPr id="237" name="Plus Sign 153" hidden="1">
            <a:extLst>
              <a:ext uri="{FF2B5EF4-FFF2-40B4-BE49-F238E27FC236}">
                <a16:creationId xmlns:a16="http://schemas.microsoft.com/office/drawing/2014/main" xmlns="" id="{EFC271A0-667A-4002-A609-ADAAB57E21B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4_1_Remove" textlink="">
        <xdr:nvSpPr>
          <xdr:cNvPr id="238" name="Minus Sign 154" hidden="1">
            <a:extLst>
              <a:ext uri="{FF2B5EF4-FFF2-40B4-BE49-F238E27FC236}">
                <a16:creationId xmlns:a16="http://schemas.microsoft.com/office/drawing/2014/main" xmlns="" id="{CAAD5A7C-F82B-4F5F-A6DD-E995089F60A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251460</xdr:colOff>
      <xdr:row>17</xdr:row>
      <xdr:rowOff>0</xdr:rowOff>
    </xdr:from>
    <xdr:ext cx="583515" cy="676489"/>
    <xdr:grpSp>
      <xdr:nvGrpSpPr>
        <xdr:cNvPr id="239" name="AddRemoveBTN_EducWorkQ5_1" hidden="1">
          <a:extLst>
            <a:ext uri="{FF2B5EF4-FFF2-40B4-BE49-F238E27FC236}">
              <a16:creationId xmlns:a16="http://schemas.microsoft.com/office/drawing/2014/main" xmlns="" id="{9D2DF54A-C5F3-489F-8BFD-D76FD82841A5}"/>
            </a:ext>
          </a:extLst>
        </xdr:cNvPr>
        <xdr:cNvGrpSpPr/>
      </xdr:nvGrpSpPr>
      <xdr:grpSpPr>
        <a:xfrm>
          <a:off x="247650" y="3895725"/>
          <a:ext cx="583515" cy="676489"/>
          <a:chOff x="3783440" y="44020817"/>
          <a:chExt cx="583515" cy="690735"/>
        </a:xfrm>
      </xdr:grpSpPr>
      <xdr:sp macro="" textlink="">
        <xdr:nvSpPr>
          <xdr:cNvPr id="240" name="Rounded Rectangle 19" hidden="1">
            <a:extLst>
              <a:ext uri="{FF2B5EF4-FFF2-40B4-BE49-F238E27FC236}">
                <a16:creationId xmlns:a16="http://schemas.microsoft.com/office/drawing/2014/main" xmlns="" id="{12B1F390-0427-47C3-A897-C46801E2B84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1" name="Straight Connector 240" hidden="1">
            <a:extLst>
              <a:ext uri="{FF2B5EF4-FFF2-40B4-BE49-F238E27FC236}">
                <a16:creationId xmlns:a16="http://schemas.microsoft.com/office/drawing/2014/main" xmlns="" id="{F228C3BA-4F5F-4CC5-A9E1-55FECEDBBCE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2" name="Straight Connector 241" hidden="1">
            <a:extLst>
              <a:ext uri="{FF2B5EF4-FFF2-40B4-BE49-F238E27FC236}">
                <a16:creationId xmlns:a16="http://schemas.microsoft.com/office/drawing/2014/main" xmlns="" id="{A1967D39-3A9F-45B7-BDBD-256F5D528A1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43" name="Rectangle 242" hidden="1">
            <a:extLst>
              <a:ext uri="{FF2B5EF4-FFF2-40B4-BE49-F238E27FC236}">
                <a16:creationId xmlns:a16="http://schemas.microsoft.com/office/drawing/2014/main" xmlns="" id="{CD72058F-780A-4AC6-A742-3C1B3CA11A9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5_1_Add" textlink="">
        <xdr:nvSpPr>
          <xdr:cNvPr id="244" name="Plus Sign 153" hidden="1">
            <a:extLst>
              <a:ext uri="{FF2B5EF4-FFF2-40B4-BE49-F238E27FC236}">
                <a16:creationId xmlns:a16="http://schemas.microsoft.com/office/drawing/2014/main" xmlns="" id="{41BAA7B6-1099-4114-A4C8-9438CD0E0CC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5_1_Remove" textlink="">
        <xdr:nvSpPr>
          <xdr:cNvPr id="245" name="Minus Sign 154" hidden="1">
            <a:extLst>
              <a:ext uri="{FF2B5EF4-FFF2-40B4-BE49-F238E27FC236}">
                <a16:creationId xmlns:a16="http://schemas.microsoft.com/office/drawing/2014/main" xmlns="" id="{F30D824E-5467-439F-9DEF-D5181ADE44A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246" name="AddRemoveBTN_EducWorkQ6_1" hidden="1">
          <a:extLst>
            <a:ext uri="{FF2B5EF4-FFF2-40B4-BE49-F238E27FC236}">
              <a16:creationId xmlns:a16="http://schemas.microsoft.com/office/drawing/2014/main" xmlns="" id="{22CB0CC6-312B-4AAC-9592-B8D63A3F41AF}"/>
            </a:ext>
          </a:extLst>
        </xdr:cNvPr>
        <xdr:cNvGrpSpPr/>
      </xdr:nvGrpSpPr>
      <xdr:grpSpPr>
        <a:xfrm>
          <a:off x="243840" y="3895725"/>
          <a:ext cx="583515" cy="676489"/>
          <a:chOff x="3783440" y="44020817"/>
          <a:chExt cx="583515" cy="690735"/>
        </a:xfrm>
      </xdr:grpSpPr>
      <xdr:sp macro="" textlink="">
        <xdr:nvSpPr>
          <xdr:cNvPr id="247" name="Rounded Rectangle 19" hidden="1">
            <a:extLst>
              <a:ext uri="{FF2B5EF4-FFF2-40B4-BE49-F238E27FC236}">
                <a16:creationId xmlns:a16="http://schemas.microsoft.com/office/drawing/2014/main" xmlns="" id="{399E4B95-A717-4C3B-8784-FBBDA3739BD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48" name="Straight Connector 247" hidden="1">
            <a:extLst>
              <a:ext uri="{FF2B5EF4-FFF2-40B4-BE49-F238E27FC236}">
                <a16:creationId xmlns:a16="http://schemas.microsoft.com/office/drawing/2014/main" xmlns="" id="{7A458357-1D44-4CEC-9503-79265E5B814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9" name="Straight Connector 248" hidden="1">
            <a:extLst>
              <a:ext uri="{FF2B5EF4-FFF2-40B4-BE49-F238E27FC236}">
                <a16:creationId xmlns:a16="http://schemas.microsoft.com/office/drawing/2014/main" xmlns="" id="{4B4CC0AF-F055-4DCC-B1C3-4549DBD27D3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0" name="Rectangle 249" hidden="1">
            <a:extLst>
              <a:ext uri="{FF2B5EF4-FFF2-40B4-BE49-F238E27FC236}">
                <a16:creationId xmlns:a16="http://schemas.microsoft.com/office/drawing/2014/main" xmlns="" id="{6162008E-62DE-467D-8023-8AD012E5D13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6_1_Add" textlink="">
        <xdr:nvSpPr>
          <xdr:cNvPr id="251" name="Plus Sign 153" hidden="1">
            <a:extLst>
              <a:ext uri="{FF2B5EF4-FFF2-40B4-BE49-F238E27FC236}">
                <a16:creationId xmlns:a16="http://schemas.microsoft.com/office/drawing/2014/main" xmlns="" id="{4CECCA44-FC71-462F-810E-0A75A54086A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6_1_Remove" textlink="">
        <xdr:nvSpPr>
          <xdr:cNvPr id="252" name="Minus Sign 154" hidden="1">
            <a:extLst>
              <a:ext uri="{FF2B5EF4-FFF2-40B4-BE49-F238E27FC236}">
                <a16:creationId xmlns:a16="http://schemas.microsoft.com/office/drawing/2014/main" xmlns="" id="{A2CD6FFD-B920-442D-8908-EE167844A95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253" name="AddRemoveBTN_EducWorkQ7_1" hidden="1">
          <a:extLst>
            <a:ext uri="{FF2B5EF4-FFF2-40B4-BE49-F238E27FC236}">
              <a16:creationId xmlns:a16="http://schemas.microsoft.com/office/drawing/2014/main" xmlns="" id="{F2C00F32-A9B7-41D9-A710-DA8B4124F6A9}"/>
            </a:ext>
          </a:extLst>
        </xdr:cNvPr>
        <xdr:cNvGrpSpPr/>
      </xdr:nvGrpSpPr>
      <xdr:grpSpPr>
        <a:xfrm>
          <a:off x="243840" y="3895725"/>
          <a:ext cx="583515" cy="676489"/>
          <a:chOff x="3783440" y="44020817"/>
          <a:chExt cx="583515" cy="690735"/>
        </a:xfrm>
      </xdr:grpSpPr>
      <xdr:sp macro="" textlink="">
        <xdr:nvSpPr>
          <xdr:cNvPr id="254" name="Rounded Rectangle 19" hidden="1">
            <a:extLst>
              <a:ext uri="{FF2B5EF4-FFF2-40B4-BE49-F238E27FC236}">
                <a16:creationId xmlns:a16="http://schemas.microsoft.com/office/drawing/2014/main" xmlns="" id="{A62EE6BF-F827-4304-9AD0-2F87390AAC1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5" name="Straight Connector 254" hidden="1">
            <a:extLst>
              <a:ext uri="{FF2B5EF4-FFF2-40B4-BE49-F238E27FC236}">
                <a16:creationId xmlns:a16="http://schemas.microsoft.com/office/drawing/2014/main" xmlns="" id="{040FFDFD-531A-42DC-ABBA-7F19A278521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6" name="Straight Connector 255" hidden="1">
            <a:extLst>
              <a:ext uri="{FF2B5EF4-FFF2-40B4-BE49-F238E27FC236}">
                <a16:creationId xmlns:a16="http://schemas.microsoft.com/office/drawing/2014/main" xmlns="" id="{185298DE-E279-451D-B55B-3FD7EAF8ABE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7" name="Rectangle 256" hidden="1">
            <a:extLst>
              <a:ext uri="{FF2B5EF4-FFF2-40B4-BE49-F238E27FC236}">
                <a16:creationId xmlns:a16="http://schemas.microsoft.com/office/drawing/2014/main" xmlns="" id="{FC9F0D1C-48D4-4795-9407-1F07C83F6D5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7_1_Add" textlink="">
        <xdr:nvSpPr>
          <xdr:cNvPr id="258" name="Plus Sign 153" hidden="1">
            <a:extLst>
              <a:ext uri="{FF2B5EF4-FFF2-40B4-BE49-F238E27FC236}">
                <a16:creationId xmlns:a16="http://schemas.microsoft.com/office/drawing/2014/main" xmlns="" id="{7B30F1A2-D1DC-4B0B-8FA0-6557D052296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7_1_Remove" textlink="">
        <xdr:nvSpPr>
          <xdr:cNvPr id="259" name="Minus Sign 154" hidden="1">
            <a:extLst>
              <a:ext uri="{FF2B5EF4-FFF2-40B4-BE49-F238E27FC236}">
                <a16:creationId xmlns:a16="http://schemas.microsoft.com/office/drawing/2014/main" xmlns="" id="{B4627BA6-E469-40D7-8FB1-885F99D6250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260" name="AddRemoveBTN_EducWorkQ10_1" hidden="1">
          <a:extLst>
            <a:ext uri="{FF2B5EF4-FFF2-40B4-BE49-F238E27FC236}">
              <a16:creationId xmlns:a16="http://schemas.microsoft.com/office/drawing/2014/main" xmlns="" id="{91DACAF2-2786-42AD-9F24-B1BDC135E015}"/>
            </a:ext>
          </a:extLst>
        </xdr:cNvPr>
        <xdr:cNvGrpSpPr/>
      </xdr:nvGrpSpPr>
      <xdr:grpSpPr>
        <a:xfrm>
          <a:off x="243840" y="3895725"/>
          <a:ext cx="583515" cy="676489"/>
          <a:chOff x="3783440" y="44020817"/>
          <a:chExt cx="583515" cy="690735"/>
        </a:xfrm>
      </xdr:grpSpPr>
      <xdr:sp macro="" textlink="">
        <xdr:nvSpPr>
          <xdr:cNvPr id="261" name="Rounded Rectangle 19" hidden="1">
            <a:extLst>
              <a:ext uri="{FF2B5EF4-FFF2-40B4-BE49-F238E27FC236}">
                <a16:creationId xmlns:a16="http://schemas.microsoft.com/office/drawing/2014/main" xmlns="" id="{CD261A4C-9080-4550-A921-39BE2DC07E6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2" name="Straight Connector 261" hidden="1">
            <a:extLst>
              <a:ext uri="{FF2B5EF4-FFF2-40B4-BE49-F238E27FC236}">
                <a16:creationId xmlns:a16="http://schemas.microsoft.com/office/drawing/2014/main" xmlns="" id="{CB5F5403-264D-464F-8B7C-69FF6017D22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3" name="Straight Connector 262" hidden="1">
            <a:extLst>
              <a:ext uri="{FF2B5EF4-FFF2-40B4-BE49-F238E27FC236}">
                <a16:creationId xmlns:a16="http://schemas.microsoft.com/office/drawing/2014/main" xmlns="" id="{182088F8-348A-4638-93D3-4CA49B38139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64" name="Rectangle 263" hidden="1">
            <a:extLst>
              <a:ext uri="{FF2B5EF4-FFF2-40B4-BE49-F238E27FC236}">
                <a16:creationId xmlns:a16="http://schemas.microsoft.com/office/drawing/2014/main" xmlns="" id="{064488FC-3C19-4877-9E8F-B15043D7CEC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0_1_Add" textlink="">
        <xdr:nvSpPr>
          <xdr:cNvPr id="265" name="Plus Sign 153" hidden="1">
            <a:extLst>
              <a:ext uri="{FF2B5EF4-FFF2-40B4-BE49-F238E27FC236}">
                <a16:creationId xmlns:a16="http://schemas.microsoft.com/office/drawing/2014/main" xmlns="" id="{62884A6B-2D53-46F5-8671-3FF5232E339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0_1_Remove" textlink="">
        <xdr:nvSpPr>
          <xdr:cNvPr id="266" name="Minus Sign 154" hidden="1">
            <a:extLst>
              <a:ext uri="{FF2B5EF4-FFF2-40B4-BE49-F238E27FC236}">
                <a16:creationId xmlns:a16="http://schemas.microsoft.com/office/drawing/2014/main" xmlns="" id="{4F170D5B-B90F-44D8-9419-19080D74079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xdr:row>
      <xdr:rowOff>0</xdr:rowOff>
    </xdr:from>
    <xdr:ext cx="583515" cy="676489"/>
    <xdr:grpSp>
      <xdr:nvGrpSpPr>
        <xdr:cNvPr id="267" name="AddRemoveBTN_EducWorkQ11_1" hidden="1">
          <a:extLst>
            <a:ext uri="{FF2B5EF4-FFF2-40B4-BE49-F238E27FC236}">
              <a16:creationId xmlns:a16="http://schemas.microsoft.com/office/drawing/2014/main" xmlns="" id="{5B7B95F4-1C60-4A8D-B6DD-8E5712B717C2}"/>
            </a:ext>
          </a:extLst>
        </xdr:cNvPr>
        <xdr:cNvGrpSpPr/>
      </xdr:nvGrpSpPr>
      <xdr:grpSpPr>
        <a:xfrm>
          <a:off x="243840" y="3895725"/>
          <a:ext cx="583515" cy="676489"/>
          <a:chOff x="3783440" y="44020817"/>
          <a:chExt cx="583515" cy="690735"/>
        </a:xfrm>
      </xdr:grpSpPr>
      <xdr:sp macro="" textlink="">
        <xdr:nvSpPr>
          <xdr:cNvPr id="268" name="Rounded Rectangle 19" hidden="1">
            <a:extLst>
              <a:ext uri="{FF2B5EF4-FFF2-40B4-BE49-F238E27FC236}">
                <a16:creationId xmlns:a16="http://schemas.microsoft.com/office/drawing/2014/main" xmlns="" id="{CB826501-86CE-4A78-BF98-7F3427D47DE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9" name="Straight Connector 268" hidden="1">
            <a:extLst>
              <a:ext uri="{FF2B5EF4-FFF2-40B4-BE49-F238E27FC236}">
                <a16:creationId xmlns:a16="http://schemas.microsoft.com/office/drawing/2014/main" xmlns="" id="{9636B9F5-FD67-4C74-AAC1-DCF6555D20E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0" name="Straight Connector 269" hidden="1">
            <a:extLst>
              <a:ext uri="{FF2B5EF4-FFF2-40B4-BE49-F238E27FC236}">
                <a16:creationId xmlns:a16="http://schemas.microsoft.com/office/drawing/2014/main" xmlns="" id="{E728EC0D-C0FF-47B8-819D-9365B609F9C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1" name="Rectangle 270" hidden="1">
            <a:extLst>
              <a:ext uri="{FF2B5EF4-FFF2-40B4-BE49-F238E27FC236}">
                <a16:creationId xmlns:a16="http://schemas.microsoft.com/office/drawing/2014/main" xmlns="" id="{9B54E5E0-49B2-475D-A342-568D82BCBDC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EducWorkQ11_1_Add" textlink="">
        <xdr:nvSpPr>
          <xdr:cNvPr id="272" name="Plus Sign 153" hidden="1">
            <a:extLst>
              <a:ext uri="{FF2B5EF4-FFF2-40B4-BE49-F238E27FC236}">
                <a16:creationId xmlns:a16="http://schemas.microsoft.com/office/drawing/2014/main" xmlns="" id="{606E4BBB-6F7C-43DB-B8D5-BB48623F3BB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EducWorkQ11_1_Remove" textlink="">
        <xdr:nvSpPr>
          <xdr:cNvPr id="273" name="Minus Sign 154" hidden="1">
            <a:extLst>
              <a:ext uri="{FF2B5EF4-FFF2-40B4-BE49-F238E27FC236}">
                <a16:creationId xmlns:a16="http://schemas.microsoft.com/office/drawing/2014/main" xmlns="" id="{910077F2-F45C-493A-B9ED-B99609DF7C1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oneCell">
    <xdr:from>
      <xdr:col>0</xdr:col>
      <xdr:colOff>247650</xdr:colOff>
      <xdr:row>33</xdr:row>
      <xdr:rowOff>0</xdr:rowOff>
    </xdr:from>
    <xdr:to>
      <xdr:col>0</xdr:col>
      <xdr:colOff>818465</xdr:colOff>
      <xdr:row>48</xdr:row>
      <xdr:rowOff>343114</xdr:rowOff>
    </xdr:to>
    <xdr:grpSp>
      <xdr:nvGrpSpPr>
        <xdr:cNvPr id="274" name="AddRemoveBTN_ChargesQ2_1" hidden="1">
          <a:extLst>
            <a:ext uri="{FF2B5EF4-FFF2-40B4-BE49-F238E27FC236}">
              <a16:creationId xmlns:a16="http://schemas.microsoft.com/office/drawing/2014/main" xmlns="" id="{4AB8A567-33FA-4172-9EB5-9089AA3E47B0}"/>
            </a:ext>
          </a:extLst>
        </xdr:cNvPr>
        <xdr:cNvGrpSpPr/>
      </xdr:nvGrpSpPr>
      <xdr:grpSpPr>
        <a:xfrm>
          <a:off x="243840" y="4010025"/>
          <a:ext cx="578435" cy="686014"/>
          <a:chOff x="3783440" y="44020817"/>
          <a:chExt cx="583515" cy="690735"/>
        </a:xfrm>
      </xdr:grpSpPr>
      <xdr:sp macro="" textlink="">
        <xdr:nvSpPr>
          <xdr:cNvPr id="275" name="Rounded Rectangle 19" hidden="1">
            <a:extLst>
              <a:ext uri="{FF2B5EF4-FFF2-40B4-BE49-F238E27FC236}">
                <a16:creationId xmlns:a16="http://schemas.microsoft.com/office/drawing/2014/main" xmlns="" id="{96765214-8304-4AD1-B71E-7B7A54C1A80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76" name="Straight Connector 275" hidden="1">
            <a:extLst>
              <a:ext uri="{FF2B5EF4-FFF2-40B4-BE49-F238E27FC236}">
                <a16:creationId xmlns:a16="http://schemas.microsoft.com/office/drawing/2014/main" xmlns="" id="{277A30BE-8B6E-49FF-9C32-550419289AA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7" name="Straight Connector 276" hidden="1">
            <a:extLst>
              <a:ext uri="{FF2B5EF4-FFF2-40B4-BE49-F238E27FC236}">
                <a16:creationId xmlns:a16="http://schemas.microsoft.com/office/drawing/2014/main" xmlns="" id="{B2FCB063-C752-4DDD-A339-4331D86C668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8" name="Rectangle 277" hidden="1">
            <a:extLst>
              <a:ext uri="{FF2B5EF4-FFF2-40B4-BE49-F238E27FC236}">
                <a16:creationId xmlns:a16="http://schemas.microsoft.com/office/drawing/2014/main" xmlns="" id="{B0B13423-A08C-4F4D-A748-B1089868F3A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2_1_Add" textlink="">
        <xdr:nvSpPr>
          <xdr:cNvPr id="279" name="Plus Sign 153" hidden="1">
            <a:extLst>
              <a:ext uri="{FF2B5EF4-FFF2-40B4-BE49-F238E27FC236}">
                <a16:creationId xmlns:a16="http://schemas.microsoft.com/office/drawing/2014/main" xmlns="" id="{6C2F9A13-B9B1-4AEF-8D1C-3C4190AD4F1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2_1_Remove" textlink="">
        <xdr:nvSpPr>
          <xdr:cNvPr id="280" name="Minus Sign 154" hidden="1">
            <a:extLst>
              <a:ext uri="{FF2B5EF4-FFF2-40B4-BE49-F238E27FC236}">
                <a16:creationId xmlns:a16="http://schemas.microsoft.com/office/drawing/2014/main" xmlns="" id="{6F8D8829-0A86-46EF-8310-0F4E127E1E5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33</xdr:row>
      <xdr:rowOff>0</xdr:rowOff>
    </xdr:from>
    <xdr:to>
      <xdr:col>0</xdr:col>
      <xdr:colOff>818465</xdr:colOff>
      <xdr:row>48</xdr:row>
      <xdr:rowOff>343114</xdr:rowOff>
    </xdr:to>
    <xdr:grpSp>
      <xdr:nvGrpSpPr>
        <xdr:cNvPr id="281" name="AddRemoveBTN_ChargesQ2_2" hidden="1">
          <a:extLst>
            <a:ext uri="{FF2B5EF4-FFF2-40B4-BE49-F238E27FC236}">
              <a16:creationId xmlns:a16="http://schemas.microsoft.com/office/drawing/2014/main" xmlns="" id="{54596344-D029-425E-8FAB-FF98783E4034}"/>
            </a:ext>
          </a:extLst>
        </xdr:cNvPr>
        <xdr:cNvGrpSpPr/>
      </xdr:nvGrpSpPr>
      <xdr:grpSpPr>
        <a:xfrm>
          <a:off x="243840" y="4010025"/>
          <a:ext cx="578435" cy="686014"/>
          <a:chOff x="3783440" y="44020817"/>
          <a:chExt cx="583515" cy="690735"/>
        </a:xfrm>
      </xdr:grpSpPr>
      <xdr:sp macro="" textlink="">
        <xdr:nvSpPr>
          <xdr:cNvPr id="282" name="Rounded Rectangle 19" hidden="1">
            <a:extLst>
              <a:ext uri="{FF2B5EF4-FFF2-40B4-BE49-F238E27FC236}">
                <a16:creationId xmlns:a16="http://schemas.microsoft.com/office/drawing/2014/main" xmlns="" id="{D642CB0D-5C42-4033-902D-999601B6F01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83" name="Straight Connector 282" hidden="1">
            <a:extLst>
              <a:ext uri="{FF2B5EF4-FFF2-40B4-BE49-F238E27FC236}">
                <a16:creationId xmlns:a16="http://schemas.microsoft.com/office/drawing/2014/main" xmlns="" id="{58BB8407-FDB9-4481-86F7-A3CFCB6F134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84" name="Straight Connector 283" hidden="1">
            <a:extLst>
              <a:ext uri="{FF2B5EF4-FFF2-40B4-BE49-F238E27FC236}">
                <a16:creationId xmlns:a16="http://schemas.microsoft.com/office/drawing/2014/main" xmlns="" id="{232543DD-72A6-4AED-91CC-BA99FDABF76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85" name="Rectangle 284" hidden="1">
            <a:extLst>
              <a:ext uri="{FF2B5EF4-FFF2-40B4-BE49-F238E27FC236}">
                <a16:creationId xmlns:a16="http://schemas.microsoft.com/office/drawing/2014/main" xmlns="" id="{29E48DB3-18E4-4057-A8C2-3BF7BFB3067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2_2_Add" textlink="">
        <xdr:nvSpPr>
          <xdr:cNvPr id="286" name="Plus Sign 153" hidden="1">
            <a:extLst>
              <a:ext uri="{FF2B5EF4-FFF2-40B4-BE49-F238E27FC236}">
                <a16:creationId xmlns:a16="http://schemas.microsoft.com/office/drawing/2014/main" xmlns="" id="{9302A35B-B1DE-47A1-A143-8C8C5D26E3B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2_2_Remove" textlink="">
        <xdr:nvSpPr>
          <xdr:cNvPr id="287" name="Minus Sign 154" hidden="1">
            <a:extLst>
              <a:ext uri="{FF2B5EF4-FFF2-40B4-BE49-F238E27FC236}">
                <a16:creationId xmlns:a16="http://schemas.microsoft.com/office/drawing/2014/main" xmlns="" id="{C34DB80A-798B-4504-ACC4-E94389FF8C7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33</xdr:row>
      <xdr:rowOff>0</xdr:rowOff>
    </xdr:from>
    <xdr:to>
      <xdr:col>0</xdr:col>
      <xdr:colOff>818465</xdr:colOff>
      <xdr:row>48</xdr:row>
      <xdr:rowOff>343114</xdr:rowOff>
    </xdr:to>
    <xdr:grpSp>
      <xdr:nvGrpSpPr>
        <xdr:cNvPr id="288" name="AddRemoveBTN_ChargesQ3_1" hidden="1">
          <a:extLst>
            <a:ext uri="{FF2B5EF4-FFF2-40B4-BE49-F238E27FC236}">
              <a16:creationId xmlns:a16="http://schemas.microsoft.com/office/drawing/2014/main" xmlns="" id="{85A3D992-CE95-4D9F-9BF2-E46FDEA0C76D}"/>
            </a:ext>
          </a:extLst>
        </xdr:cNvPr>
        <xdr:cNvGrpSpPr/>
      </xdr:nvGrpSpPr>
      <xdr:grpSpPr>
        <a:xfrm>
          <a:off x="243840" y="4010025"/>
          <a:ext cx="578435" cy="686014"/>
          <a:chOff x="3783440" y="44020817"/>
          <a:chExt cx="583515" cy="690735"/>
        </a:xfrm>
      </xdr:grpSpPr>
      <xdr:sp macro="" textlink="">
        <xdr:nvSpPr>
          <xdr:cNvPr id="289" name="Rounded Rectangle 19" hidden="1">
            <a:extLst>
              <a:ext uri="{FF2B5EF4-FFF2-40B4-BE49-F238E27FC236}">
                <a16:creationId xmlns:a16="http://schemas.microsoft.com/office/drawing/2014/main" xmlns="" id="{50DEEA53-9394-40B2-885B-45AABE41DF9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90" name="Straight Connector 289" hidden="1">
            <a:extLst>
              <a:ext uri="{FF2B5EF4-FFF2-40B4-BE49-F238E27FC236}">
                <a16:creationId xmlns:a16="http://schemas.microsoft.com/office/drawing/2014/main" xmlns="" id="{20E468EB-463F-487B-9EC8-B5560F78688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1" name="Straight Connector 290" hidden="1">
            <a:extLst>
              <a:ext uri="{FF2B5EF4-FFF2-40B4-BE49-F238E27FC236}">
                <a16:creationId xmlns:a16="http://schemas.microsoft.com/office/drawing/2014/main" xmlns="" id="{C61E7178-DA6A-4989-950E-7C8A6B11540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92" name="Rectangle 291" hidden="1">
            <a:extLst>
              <a:ext uri="{FF2B5EF4-FFF2-40B4-BE49-F238E27FC236}">
                <a16:creationId xmlns:a16="http://schemas.microsoft.com/office/drawing/2014/main" xmlns="" id="{59E02900-4168-4303-AE99-F204BD51FED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293" name="Plus Sign 153" hidden="1">
            <a:extLst>
              <a:ext uri="{FF2B5EF4-FFF2-40B4-BE49-F238E27FC236}">
                <a16:creationId xmlns:a16="http://schemas.microsoft.com/office/drawing/2014/main" xmlns="" id="{B7551988-824B-4FE4-AEA8-099DFC5A938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294" name="Minus Sign 154" hidden="1">
            <a:extLst>
              <a:ext uri="{FF2B5EF4-FFF2-40B4-BE49-F238E27FC236}">
                <a16:creationId xmlns:a16="http://schemas.microsoft.com/office/drawing/2014/main" xmlns="" id="{F0718703-36F1-4210-87AD-D11EC9BCFFB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285</xdr:row>
      <xdr:rowOff>0</xdr:rowOff>
    </xdr:from>
    <xdr:to>
      <xdr:col>0</xdr:col>
      <xdr:colOff>818465</xdr:colOff>
      <xdr:row>301</xdr:row>
      <xdr:rowOff>17881</xdr:rowOff>
    </xdr:to>
    <xdr:grpSp>
      <xdr:nvGrpSpPr>
        <xdr:cNvPr id="295" name="AddRemoveBTN_ChargesQ3_3" hidden="1">
          <a:extLst>
            <a:ext uri="{FF2B5EF4-FFF2-40B4-BE49-F238E27FC236}">
              <a16:creationId xmlns:a16="http://schemas.microsoft.com/office/drawing/2014/main" xmlns="" id="{684C6430-6FE1-47A6-81F7-7DFB33696AC8}"/>
            </a:ext>
          </a:extLst>
        </xdr:cNvPr>
        <xdr:cNvGrpSpPr/>
      </xdr:nvGrpSpPr>
      <xdr:grpSpPr>
        <a:xfrm>
          <a:off x="243840" y="15887700"/>
          <a:ext cx="578435" cy="355066"/>
          <a:chOff x="3783440" y="44020817"/>
          <a:chExt cx="583515" cy="690735"/>
        </a:xfrm>
      </xdr:grpSpPr>
      <xdr:sp macro="" textlink="">
        <xdr:nvSpPr>
          <xdr:cNvPr id="296" name="Rounded Rectangle 19" hidden="1">
            <a:extLst>
              <a:ext uri="{FF2B5EF4-FFF2-40B4-BE49-F238E27FC236}">
                <a16:creationId xmlns:a16="http://schemas.microsoft.com/office/drawing/2014/main" xmlns="" id="{D8907DBD-5890-40E2-960C-6D551E69879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97" name="Straight Connector 296" hidden="1">
            <a:extLst>
              <a:ext uri="{FF2B5EF4-FFF2-40B4-BE49-F238E27FC236}">
                <a16:creationId xmlns:a16="http://schemas.microsoft.com/office/drawing/2014/main" xmlns="" id="{15BBE361-2475-4249-ABCB-E3639B29DD3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8" name="Straight Connector 297" hidden="1">
            <a:extLst>
              <a:ext uri="{FF2B5EF4-FFF2-40B4-BE49-F238E27FC236}">
                <a16:creationId xmlns:a16="http://schemas.microsoft.com/office/drawing/2014/main" xmlns="" id="{BB69EDB1-41E4-4B25-87D8-2A5919DEEE8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99" name="Rectangle 298" hidden="1">
            <a:extLst>
              <a:ext uri="{FF2B5EF4-FFF2-40B4-BE49-F238E27FC236}">
                <a16:creationId xmlns:a16="http://schemas.microsoft.com/office/drawing/2014/main" xmlns="" id="{3945BEDB-7523-40EE-9883-332372A1275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3_Add" textlink="">
        <xdr:nvSpPr>
          <xdr:cNvPr id="300" name="Plus Sign 153" hidden="1">
            <a:extLst>
              <a:ext uri="{FF2B5EF4-FFF2-40B4-BE49-F238E27FC236}">
                <a16:creationId xmlns:a16="http://schemas.microsoft.com/office/drawing/2014/main" xmlns="" id="{33744ACD-C369-4903-8DD0-D4049EE8EC1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3_Remove" textlink="">
        <xdr:nvSpPr>
          <xdr:cNvPr id="301" name="Minus Sign 154" hidden="1">
            <a:extLst>
              <a:ext uri="{FF2B5EF4-FFF2-40B4-BE49-F238E27FC236}">
                <a16:creationId xmlns:a16="http://schemas.microsoft.com/office/drawing/2014/main" xmlns="" id="{B6B7A4ED-D3EF-456D-9B89-B16BF32B71C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247650</xdr:colOff>
      <xdr:row>18</xdr:row>
      <xdr:rowOff>28575</xdr:rowOff>
    </xdr:from>
    <xdr:to>
      <xdr:col>0</xdr:col>
      <xdr:colOff>818465</xdr:colOff>
      <xdr:row>48</xdr:row>
      <xdr:rowOff>210399</xdr:rowOff>
    </xdr:to>
    <xdr:grpSp>
      <xdr:nvGrpSpPr>
        <xdr:cNvPr id="309" name="AddRemoveBTN_PropertyQ1_1" hidden="1">
          <a:extLst>
            <a:ext uri="{FF2B5EF4-FFF2-40B4-BE49-F238E27FC236}">
              <a16:creationId xmlns:a16="http://schemas.microsoft.com/office/drawing/2014/main" xmlns="" id="{03523D10-611E-4719-9278-E4E3C3675693}"/>
            </a:ext>
          </a:extLst>
        </xdr:cNvPr>
        <xdr:cNvGrpSpPr/>
      </xdr:nvGrpSpPr>
      <xdr:grpSpPr>
        <a:xfrm>
          <a:off x="243840" y="3895725"/>
          <a:ext cx="578435" cy="663789"/>
          <a:chOff x="3783440" y="44020817"/>
          <a:chExt cx="583515" cy="690735"/>
        </a:xfrm>
      </xdr:grpSpPr>
      <xdr:sp macro="" textlink="">
        <xdr:nvSpPr>
          <xdr:cNvPr id="310" name="Rounded Rectangle 19" hidden="1">
            <a:extLst>
              <a:ext uri="{FF2B5EF4-FFF2-40B4-BE49-F238E27FC236}">
                <a16:creationId xmlns:a16="http://schemas.microsoft.com/office/drawing/2014/main" xmlns="" id="{D48BB342-7900-4568-8E2D-27A6CA99679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1" name="Straight Connector 310" hidden="1">
            <a:extLst>
              <a:ext uri="{FF2B5EF4-FFF2-40B4-BE49-F238E27FC236}">
                <a16:creationId xmlns:a16="http://schemas.microsoft.com/office/drawing/2014/main" xmlns="" id="{61B0D4AC-2CBA-474F-8EE8-5FC2DB9FA06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12" name="Straight Connector 311" hidden="1">
            <a:extLst>
              <a:ext uri="{FF2B5EF4-FFF2-40B4-BE49-F238E27FC236}">
                <a16:creationId xmlns:a16="http://schemas.microsoft.com/office/drawing/2014/main" xmlns="" id="{1169F518-B6C0-474D-A1A4-7ECEF978169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13" name="Rectangle 312" hidden="1">
            <a:extLst>
              <a:ext uri="{FF2B5EF4-FFF2-40B4-BE49-F238E27FC236}">
                <a16:creationId xmlns:a16="http://schemas.microsoft.com/office/drawing/2014/main" xmlns="" id="{486C129A-9E19-4BFA-84B8-2EB5374C19A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_1_Add" textlink="">
        <xdr:nvSpPr>
          <xdr:cNvPr id="314" name="Plus Sign 153" hidden="1">
            <a:extLst>
              <a:ext uri="{FF2B5EF4-FFF2-40B4-BE49-F238E27FC236}">
                <a16:creationId xmlns:a16="http://schemas.microsoft.com/office/drawing/2014/main" xmlns="" id="{246F96BD-80B6-4502-AB9A-CEEE8F64D01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_1_Remove" textlink="">
        <xdr:nvSpPr>
          <xdr:cNvPr id="315" name="Minus Sign 154" hidden="1">
            <a:extLst>
              <a:ext uri="{FF2B5EF4-FFF2-40B4-BE49-F238E27FC236}">
                <a16:creationId xmlns:a16="http://schemas.microsoft.com/office/drawing/2014/main" xmlns="" id="{7E152340-77B6-4B12-A748-051C098C823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0</xdr:col>
      <xdr:colOff>247650</xdr:colOff>
      <xdr:row>34</xdr:row>
      <xdr:rowOff>0</xdr:rowOff>
    </xdr:from>
    <xdr:ext cx="583515" cy="676489"/>
    <xdr:grpSp>
      <xdr:nvGrpSpPr>
        <xdr:cNvPr id="365" name="AddRemoveBTN_ChargesQ3_1" hidden="1">
          <a:extLst>
            <a:ext uri="{FF2B5EF4-FFF2-40B4-BE49-F238E27FC236}">
              <a16:creationId xmlns:a16="http://schemas.microsoft.com/office/drawing/2014/main" xmlns="" id="{4489B643-4E8C-4357-A3FA-AB07FF00DA5E}"/>
            </a:ext>
          </a:extLst>
        </xdr:cNvPr>
        <xdr:cNvGrpSpPr/>
      </xdr:nvGrpSpPr>
      <xdr:grpSpPr>
        <a:xfrm>
          <a:off x="243840" y="4238625"/>
          <a:ext cx="583515" cy="676489"/>
          <a:chOff x="3783440" y="44020817"/>
          <a:chExt cx="583515" cy="690735"/>
        </a:xfrm>
      </xdr:grpSpPr>
      <xdr:sp macro="" textlink="">
        <xdr:nvSpPr>
          <xdr:cNvPr id="366" name="Rounded Rectangle 19" hidden="1">
            <a:extLst>
              <a:ext uri="{FF2B5EF4-FFF2-40B4-BE49-F238E27FC236}">
                <a16:creationId xmlns:a16="http://schemas.microsoft.com/office/drawing/2014/main" xmlns="" id="{AE5C7BED-E402-4796-9ECD-859BA0F6AB6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67" name="Straight Connector 366" hidden="1">
            <a:extLst>
              <a:ext uri="{FF2B5EF4-FFF2-40B4-BE49-F238E27FC236}">
                <a16:creationId xmlns:a16="http://schemas.microsoft.com/office/drawing/2014/main" xmlns="" id="{D4520100-D5AA-4DB4-9D6C-2BA43A459E7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68" name="Straight Connector 367" hidden="1">
            <a:extLst>
              <a:ext uri="{FF2B5EF4-FFF2-40B4-BE49-F238E27FC236}">
                <a16:creationId xmlns:a16="http://schemas.microsoft.com/office/drawing/2014/main" xmlns="" id="{48F1CA1C-B4E5-466B-8B8B-B369236487F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69" name="Rectangle 368" hidden="1">
            <a:extLst>
              <a:ext uri="{FF2B5EF4-FFF2-40B4-BE49-F238E27FC236}">
                <a16:creationId xmlns:a16="http://schemas.microsoft.com/office/drawing/2014/main" xmlns="" id="{043AD0AA-AA2C-4959-861F-4649FF652EC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370" name="Plus Sign 153" hidden="1">
            <a:extLst>
              <a:ext uri="{FF2B5EF4-FFF2-40B4-BE49-F238E27FC236}">
                <a16:creationId xmlns:a16="http://schemas.microsoft.com/office/drawing/2014/main" xmlns="" id="{0ADE3800-1B23-47D7-9FAD-8BE4220F42A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371" name="Minus Sign 154" hidden="1">
            <a:extLst>
              <a:ext uri="{FF2B5EF4-FFF2-40B4-BE49-F238E27FC236}">
                <a16:creationId xmlns:a16="http://schemas.microsoft.com/office/drawing/2014/main" xmlns="" id="{CB55C002-5B5D-422A-A4FD-2498F13ABFF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35</xdr:row>
      <xdr:rowOff>19050</xdr:rowOff>
    </xdr:from>
    <xdr:ext cx="583515" cy="676489"/>
    <xdr:grpSp>
      <xdr:nvGrpSpPr>
        <xdr:cNvPr id="379" name="AddRemoveBTN_PropertyQ2_1" hidden="1">
          <a:extLst>
            <a:ext uri="{FF2B5EF4-FFF2-40B4-BE49-F238E27FC236}">
              <a16:creationId xmlns:a16="http://schemas.microsoft.com/office/drawing/2014/main" xmlns="" id="{619D4221-3046-4465-9A69-88140E3B47BB}"/>
            </a:ext>
          </a:extLst>
        </xdr:cNvPr>
        <xdr:cNvGrpSpPr/>
      </xdr:nvGrpSpPr>
      <xdr:grpSpPr>
        <a:xfrm>
          <a:off x="243840" y="4238625"/>
          <a:ext cx="583515" cy="676489"/>
          <a:chOff x="3783440" y="44020817"/>
          <a:chExt cx="583515" cy="690735"/>
        </a:xfrm>
      </xdr:grpSpPr>
      <xdr:sp macro="" textlink="">
        <xdr:nvSpPr>
          <xdr:cNvPr id="380" name="Rounded Rectangle 19" hidden="1">
            <a:extLst>
              <a:ext uri="{FF2B5EF4-FFF2-40B4-BE49-F238E27FC236}">
                <a16:creationId xmlns:a16="http://schemas.microsoft.com/office/drawing/2014/main" xmlns="" id="{9A9F7C5C-6534-458E-BA9F-78808E6753E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81" name="Straight Connector 380" hidden="1">
            <a:extLst>
              <a:ext uri="{FF2B5EF4-FFF2-40B4-BE49-F238E27FC236}">
                <a16:creationId xmlns:a16="http://schemas.microsoft.com/office/drawing/2014/main" xmlns="" id="{61D6DF88-82EB-43BD-B058-247218642E1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82" name="Straight Connector 381" hidden="1">
            <a:extLst>
              <a:ext uri="{FF2B5EF4-FFF2-40B4-BE49-F238E27FC236}">
                <a16:creationId xmlns:a16="http://schemas.microsoft.com/office/drawing/2014/main" xmlns="" id="{A424BE54-9340-41C6-B947-A7DA7624F65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83" name="Rectangle 382" hidden="1">
            <a:extLst>
              <a:ext uri="{FF2B5EF4-FFF2-40B4-BE49-F238E27FC236}">
                <a16:creationId xmlns:a16="http://schemas.microsoft.com/office/drawing/2014/main" xmlns="" id="{C4708742-2208-4079-A1CF-DADFB1FB7F2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2_1_Add" textlink="">
        <xdr:nvSpPr>
          <xdr:cNvPr id="384" name="Plus Sign 153" hidden="1">
            <a:extLst>
              <a:ext uri="{FF2B5EF4-FFF2-40B4-BE49-F238E27FC236}">
                <a16:creationId xmlns:a16="http://schemas.microsoft.com/office/drawing/2014/main" xmlns="" id="{6832326E-4953-4C30-A9CB-AB2DB2C43C5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2_1_Remove" textlink="">
        <xdr:nvSpPr>
          <xdr:cNvPr id="385" name="Minus Sign 154" hidden="1">
            <a:extLst>
              <a:ext uri="{FF2B5EF4-FFF2-40B4-BE49-F238E27FC236}">
                <a16:creationId xmlns:a16="http://schemas.microsoft.com/office/drawing/2014/main" xmlns="" id="{5829649F-5A37-4995-9FA5-DF204DAA40D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49</xdr:row>
      <xdr:rowOff>0</xdr:rowOff>
    </xdr:from>
    <xdr:ext cx="583515" cy="676489"/>
    <xdr:grpSp>
      <xdr:nvGrpSpPr>
        <xdr:cNvPr id="386" name="AddRemoveBTN_ChargesQ3_1" hidden="1">
          <a:extLst>
            <a:ext uri="{FF2B5EF4-FFF2-40B4-BE49-F238E27FC236}">
              <a16:creationId xmlns:a16="http://schemas.microsoft.com/office/drawing/2014/main" xmlns="" id="{F3F43F6B-D669-402A-A951-F17932089015}"/>
            </a:ext>
          </a:extLst>
        </xdr:cNvPr>
        <xdr:cNvGrpSpPr/>
      </xdr:nvGrpSpPr>
      <xdr:grpSpPr>
        <a:xfrm>
          <a:off x="243840" y="5305425"/>
          <a:ext cx="583515" cy="676489"/>
          <a:chOff x="3783440" y="44020817"/>
          <a:chExt cx="583515" cy="690735"/>
        </a:xfrm>
      </xdr:grpSpPr>
      <xdr:sp macro="" textlink="">
        <xdr:nvSpPr>
          <xdr:cNvPr id="387" name="Rounded Rectangle 19" hidden="1">
            <a:extLst>
              <a:ext uri="{FF2B5EF4-FFF2-40B4-BE49-F238E27FC236}">
                <a16:creationId xmlns:a16="http://schemas.microsoft.com/office/drawing/2014/main" xmlns="" id="{7E5B1484-2640-4423-B753-19E9FE85C99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88" name="Straight Connector 387" hidden="1">
            <a:extLst>
              <a:ext uri="{FF2B5EF4-FFF2-40B4-BE49-F238E27FC236}">
                <a16:creationId xmlns:a16="http://schemas.microsoft.com/office/drawing/2014/main" xmlns="" id="{AF3ED377-A0D5-4F30-8C4D-853E088606D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89" name="Straight Connector 388" hidden="1">
            <a:extLst>
              <a:ext uri="{FF2B5EF4-FFF2-40B4-BE49-F238E27FC236}">
                <a16:creationId xmlns:a16="http://schemas.microsoft.com/office/drawing/2014/main" xmlns="" id="{25ABD6F2-F50E-4254-B459-A79537866DC8}"/>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90" name="Rectangle 389" hidden="1">
            <a:extLst>
              <a:ext uri="{FF2B5EF4-FFF2-40B4-BE49-F238E27FC236}">
                <a16:creationId xmlns:a16="http://schemas.microsoft.com/office/drawing/2014/main" xmlns="" id="{BAE69731-9A75-4285-B800-7613A7B0DB2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391" name="Plus Sign 153" hidden="1">
            <a:extLst>
              <a:ext uri="{FF2B5EF4-FFF2-40B4-BE49-F238E27FC236}">
                <a16:creationId xmlns:a16="http://schemas.microsoft.com/office/drawing/2014/main" xmlns="" id="{408F4143-B95D-4F82-BFE0-482EB531501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392" name="Minus Sign 154" hidden="1">
            <a:extLst>
              <a:ext uri="{FF2B5EF4-FFF2-40B4-BE49-F238E27FC236}">
                <a16:creationId xmlns:a16="http://schemas.microsoft.com/office/drawing/2014/main" xmlns="" id="{41126657-DF6C-43B8-B929-2E7407FB861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59</xdr:row>
      <xdr:rowOff>76200</xdr:rowOff>
    </xdr:from>
    <xdr:ext cx="583515" cy="724777"/>
    <xdr:grpSp>
      <xdr:nvGrpSpPr>
        <xdr:cNvPr id="393" name="AddRemoveBTN_PropertyQ3_2" hidden="1">
          <a:extLst>
            <a:ext uri="{FF2B5EF4-FFF2-40B4-BE49-F238E27FC236}">
              <a16:creationId xmlns:a16="http://schemas.microsoft.com/office/drawing/2014/main" xmlns="" id="{7D41FB7D-34F4-434F-BB69-3818713DBF8D}"/>
            </a:ext>
          </a:extLst>
        </xdr:cNvPr>
        <xdr:cNvGrpSpPr/>
      </xdr:nvGrpSpPr>
      <xdr:grpSpPr>
        <a:xfrm>
          <a:off x="243840" y="5305425"/>
          <a:ext cx="583515" cy="724777"/>
          <a:chOff x="3783440" y="44020817"/>
          <a:chExt cx="583515" cy="690735"/>
        </a:xfrm>
      </xdr:grpSpPr>
      <xdr:sp macro="" textlink="">
        <xdr:nvSpPr>
          <xdr:cNvPr id="394" name="Rounded Rectangle 19" hidden="1">
            <a:extLst>
              <a:ext uri="{FF2B5EF4-FFF2-40B4-BE49-F238E27FC236}">
                <a16:creationId xmlns:a16="http://schemas.microsoft.com/office/drawing/2014/main" xmlns="" id="{455A4BF1-AE23-4EB6-9EAC-D1AF74D3051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95" name="Straight Connector 394" hidden="1">
            <a:extLst>
              <a:ext uri="{FF2B5EF4-FFF2-40B4-BE49-F238E27FC236}">
                <a16:creationId xmlns:a16="http://schemas.microsoft.com/office/drawing/2014/main" xmlns="" id="{A5EB1BE7-7505-45E2-B87C-EB72212A183A}"/>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96" name="Straight Connector 395" hidden="1">
            <a:extLst>
              <a:ext uri="{FF2B5EF4-FFF2-40B4-BE49-F238E27FC236}">
                <a16:creationId xmlns:a16="http://schemas.microsoft.com/office/drawing/2014/main" xmlns="" id="{3CDD2AFC-4F0E-4EF5-91BE-12BC3B2841D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97" name="Rectangle 396" hidden="1">
            <a:extLst>
              <a:ext uri="{FF2B5EF4-FFF2-40B4-BE49-F238E27FC236}">
                <a16:creationId xmlns:a16="http://schemas.microsoft.com/office/drawing/2014/main" xmlns="" id="{D5AE02BC-C397-4B93-A35C-6C257D07AC9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3_2_Add" textlink="">
        <xdr:nvSpPr>
          <xdr:cNvPr id="398" name="Plus Sign 209" hidden="1">
            <a:extLst>
              <a:ext uri="{FF2B5EF4-FFF2-40B4-BE49-F238E27FC236}">
                <a16:creationId xmlns:a16="http://schemas.microsoft.com/office/drawing/2014/main" xmlns="" id="{55D57EF1-77B8-46FA-8B73-28930122F9D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3_2_Remove" textlink="">
        <xdr:nvSpPr>
          <xdr:cNvPr id="399" name="Minus Sign 210" hidden="1">
            <a:extLst>
              <a:ext uri="{FF2B5EF4-FFF2-40B4-BE49-F238E27FC236}">
                <a16:creationId xmlns:a16="http://schemas.microsoft.com/office/drawing/2014/main" xmlns="" id="{BABD3E6F-05B7-478B-A39F-A1158C79898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50</xdr:row>
      <xdr:rowOff>19050</xdr:rowOff>
    </xdr:from>
    <xdr:ext cx="583515" cy="676489"/>
    <xdr:grpSp>
      <xdr:nvGrpSpPr>
        <xdr:cNvPr id="400" name="AddRemoveBTN_PropertyQ3_1" hidden="1">
          <a:extLst>
            <a:ext uri="{FF2B5EF4-FFF2-40B4-BE49-F238E27FC236}">
              <a16:creationId xmlns:a16="http://schemas.microsoft.com/office/drawing/2014/main" xmlns="" id="{0B943E4C-0AF1-4B93-9747-84361563AFA0}"/>
            </a:ext>
          </a:extLst>
        </xdr:cNvPr>
        <xdr:cNvGrpSpPr/>
      </xdr:nvGrpSpPr>
      <xdr:grpSpPr>
        <a:xfrm>
          <a:off x="243840" y="5305425"/>
          <a:ext cx="583515" cy="676489"/>
          <a:chOff x="3783440" y="44020817"/>
          <a:chExt cx="583515" cy="690735"/>
        </a:xfrm>
      </xdr:grpSpPr>
      <xdr:sp macro="" textlink="">
        <xdr:nvSpPr>
          <xdr:cNvPr id="401" name="Rounded Rectangle 19" hidden="1">
            <a:extLst>
              <a:ext uri="{FF2B5EF4-FFF2-40B4-BE49-F238E27FC236}">
                <a16:creationId xmlns:a16="http://schemas.microsoft.com/office/drawing/2014/main" xmlns="" id="{1E68139A-6AEF-4898-BB5B-A8DFC3CDA1F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2" name="Straight Connector 401" hidden="1">
            <a:extLst>
              <a:ext uri="{FF2B5EF4-FFF2-40B4-BE49-F238E27FC236}">
                <a16:creationId xmlns:a16="http://schemas.microsoft.com/office/drawing/2014/main" xmlns="" id="{A95690C3-B455-4802-AC64-2FFD968B7C1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3" name="Straight Connector 402" hidden="1">
            <a:extLst>
              <a:ext uri="{FF2B5EF4-FFF2-40B4-BE49-F238E27FC236}">
                <a16:creationId xmlns:a16="http://schemas.microsoft.com/office/drawing/2014/main" xmlns="" id="{B6BE5B12-7874-4030-88D3-8F81227D697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04" name="Rectangle 403" hidden="1">
            <a:extLst>
              <a:ext uri="{FF2B5EF4-FFF2-40B4-BE49-F238E27FC236}">
                <a16:creationId xmlns:a16="http://schemas.microsoft.com/office/drawing/2014/main" xmlns="" id="{7DD756FC-9286-4B62-A46A-3247E58D3F1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3_1_Add" textlink="">
        <xdr:nvSpPr>
          <xdr:cNvPr id="405" name="Plus Sign 153" hidden="1">
            <a:extLst>
              <a:ext uri="{FF2B5EF4-FFF2-40B4-BE49-F238E27FC236}">
                <a16:creationId xmlns:a16="http://schemas.microsoft.com/office/drawing/2014/main" xmlns="" id="{C07C3487-C5D9-4A06-BAEA-06DDF3834B2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3_1_Remove" textlink="">
        <xdr:nvSpPr>
          <xdr:cNvPr id="406" name="Minus Sign 154" hidden="1">
            <a:extLst>
              <a:ext uri="{FF2B5EF4-FFF2-40B4-BE49-F238E27FC236}">
                <a16:creationId xmlns:a16="http://schemas.microsoft.com/office/drawing/2014/main" xmlns="" id="{02CE7171-5C0A-44D7-88A1-14CF5369BC36}"/>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65</xdr:row>
      <xdr:rowOff>0</xdr:rowOff>
    </xdr:from>
    <xdr:ext cx="583515" cy="676489"/>
    <xdr:grpSp>
      <xdr:nvGrpSpPr>
        <xdr:cNvPr id="407" name="AddRemoveBTN_ChargesQ3_1" hidden="1">
          <a:extLst>
            <a:ext uri="{FF2B5EF4-FFF2-40B4-BE49-F238E27FC236}">
              <a16:creationId xmlns:a16="http://schemas.microsoft.com/office/drawing/2014/main" xmlns="" id="{26513979-A6F0-45ED-8857-68FE1DF30EC3}"/>
            </a:ext>
          </a:extLst>
        </xdr:cNvPr>
        <xdr:cNvGrpSpPr/>
      </xdr:nvGrpSpPr>
      <xdr:grpSpPr>
        <a:xfrm>
          <a:off x="243840" y="5648325"/>
          <a:ext cx="583515" cy="676489"/>
          <a:chOff x="3783440" y="44020817"/>
          <a:chExt cx="583515" cy="690735"/>
        </a:xfrm>
      </xdr:grpSpPr>
      <xdr:sp macro="" textlink="">
        <xdr:nvSpPr>
          <xdr:cNvPr id="408" name="Rounded Rectangle 19" hidden="1">
            <a:extLst>
              <a:ext uri="{FF2B5EF4-FFF2-40B4-BE49-F238E27FC236}">
                <a16:creationId xmlns:a16="http://schemas.microsoft.com/office/drawing/2014/main" xmlns="" id="{07C70616-A5AC-4D7C-848A-12350E0C3AC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9" name="Straight Connector 408" hidden="1">
            <a:extLst>
              <a:ext uri="{FF2B5EF4-FFF2-40B4-BE49-F238E27FC236}">
                <a16:creationId xmlns:a16="http://schemas.microsoft.com/office/drawing/2014/main" xmlns="" id="{5E91A301-8787-423B-B426-A9A4531507F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0" name="Straight Connector 409" hidden="1">
            <a:extLst>
              <a:ext uri="{FF2B5EF4-FFF2-40B4-BE49-F238E27FC236}">
                <a16:creationId xmlns:a16="http://schemas.microsoft.com/office/drawing/2014/main" xmlns="" id="{88B8F9B4-53F9-4952-9898-C999676A69F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1" name="Rectangle 410" hidden="1">
            <a:extLst>
              <a:ext uri="{FF2B5EF4-FFF2-40B4-BE49-F238E27FC236}">
                <a16:creationId xmlns:a16="http://schemas.microsoft.com/office/drawing/2014/main" xmlns="" id="{49427446-00A7-49D5-B0FB-841BC8F531A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412" name="Plus Sign 153" hidden="1">
            <a:extLst>
              <a:ext uri="{FF2B5EF4-FFF2-40B4-BE49-F238E27FC236}">
                <a16:creationId xmlns:a16="http://schemas.microsoft.com/office/drawing/2014/main" xmlns="" id="{87125A47-68D9-4D7C-B574-1AB4DCFA636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413" name="Minus Sign 154" hidden="1">
            <a:extLst>
              <a:ext uri="{FF2B5EF4-FFF2-40B4-BE49-F238E27FC236}">
                <a16:creationId xmlns:a16="http://schemas.microsoft.com/office/drawing/2014/main" xmlns="" id="{3E874D7D-E836-4559-AC9A-CF7418DE075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77</xdr:row>
      <xdr:rowOff>76200</xdr:rowOff>
    </xdr:from>
    <xdr:ext cx="583515" cy="724777"/>
    <xdr:grpSp>
      <xdr:nvGrpSpPr>
        <xdr:cNvPr id="414" name="AddRemoveBTN_PropertyQ4_2" hidden="1">
          <a:extLst>
            <a:ext uri="{FF2B5EF4-FFF2-40B4-BE49-F238E27FC236}">
              <a16:creationId xmlns:a16="http://schemas.microsoft.com/office/drawing/2014/main" xmlns="" id="{B2D47509-A94F-4F91-BAB1-BD7D6858CE16}"/>
            </a:ext>
          </a:extLst>
        </xdr:cNvPr>
        <xdr:cNvGrpSpPr/>
      </xdr:nvGrpSpPr>
      <xdr:grpSpPr>
        <a:xfrm>
          <a:off x="243840" y="5648325"/>
          <a:ext cx="583515" cy="724777"/>
          <a:chOff x="3783440" y="44020817"/>
          <a:chExt cx="583515" cy="690735"/>
        </a:xfrm>
      </xdr:grpSpPr>
      <xdr:sp macro="" textlink="">
        <xdr:nvSpPr>
          <xdr:cNvPr id="415" name="Rounded Rectangle 19" hidden="1">
            <a:extLst>
              <a:ext uri="{FF2B5EF4-FFF2-40B4-BE49-F238E27FC236}">
                <a16:creationId xmlns:a16="http://schemas.microsoft.com/office/drawing/2014/main" xmlns="" id="{624F18B6-35B6-4946-8FDC-284CBE90CB2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16" name="Straight Connector 415" hidden="1">
            <a:extLst>
              <a:ext uri="{FF2B5EF4-FFF2-40B4-BE49-F238E27FC236}">
                <a16:creationId xmlns:a16="http://schemas.microsoft.com/office/drawing/2014/main" xmlns="" id="{A38D9ABE-8160-453F-B754-20BD6AAC75D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7" name="Straight Connector 416" hidden="1">
            <a:extLst>
              <a:ext uri="{FF2B5EF4-FFF2-40B4-BE49-F238E27FC236}">
                <a16:creationId xmlns:a16="http://schemas.microsoft.com/office/drawing/2014/main" xmlns="" id="{3F36661F-D332-4F83-9A15-0EF962413FE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18" name="Rectangle 417" hidden="1">
            <a:extLst>
              <a:ext uri="{FF2B5EF4-FFF2-40B4-BE49-F238E27FC236}">
                <a16:creationId xmlns:a16="http://schemas.microsoft.com/office/drawing/2014/main" xmlns="" id="{FCB18E6B-7EBD-4658-B076-8A56B4902A2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4_2_Add" textlink="">
        <xdr:nvSpPr>
          <xdr:cNvPr id="419" name="Plus Sign 209" hidden="1">
            <a:extLst>
              <a:ext uri="{FF2B5EF4-FFF2-40B4-BE49-F238E27FC236}">
                <a16:creationId xmlns:a16="http://schemas.microsoft.com/office/drawing/2014/main" xmlns="" id="{3D288439-F753-45DF-88AB-65977FCAE11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4_2_Remove" textlink="">
        <xdr:nvSpPr>
          <xdr:cNvPr id="420" name="Minus Sign 210" hidden="1">
            <a:extLst>
              <a:ext uri="{FF2B5EF4-FFF2-40B4-BE49-F238E27FC236}">
                <a16:creationId xmlns:a16="http://schemas.microsoft.com/office/drawing/2014/main" xmlns="" id="{7F8D7C6F-F11B-4C17-9DC6-ECCE41E66E6E}"/>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66</xdr:row>
      <xdr:rowOff>19050</xdr:rowOff>
    </xdr:from>
    <xdr:ext cx="583515" cy="676489"/>
    <xdr:grpSp>
      <xdr:nvGrpSpPr>
        <xdr:cNvPr id="421" name="AddRemoveBTN_PropertyQ4_1" hidden="1">
          <a:extLst>
            <a:ext uri="{FF2B5EF4-FFF2-40B4-BE49-F238E27FC236}">
              <a16:creationId xmlns:a16="http://schemas.microsoft.com/office/drawing/2014/main" xmlns="" id="{3F152CF8-F782-47D7-9ED3-A7159B14C8CC}"/>
            </a:ext>
          </a:extLst>
        </xdr:cNvPr>
        <xdr:cNvGrpSpPr/>
      </xdr:nvGrpSpPr>
      <xdr:grpSpPr>
        <a:xfrm>
          <a:off x="243840" y="5648325"/>
          <a:ext cx="583515" cy="676489"/>
          <a:chOff x="3783440" y="44020817"/>
          <a:chExt cx="583515" cy="690735"/>
        </a:xfrm>
      </xdr:grpSpPr>
      <xdr:sp macro="" textlink="">
        <xdr:nvSpPr>
          <xdr:cNvPr id="422" name="Rounded Rectangle 19" hidden="1">
            <a:extLst>
              <a:ext uri="{FF2B5EF4-FFF2-40B4-BE49-F238E27FC236}">
                <a16:creationId xmlns:a16="http://schemas.microsoft.com/office/drawing/2014/main" xmlns="" id="{4A0F2287-EAC0-4C92-B9E9-67227BBC1F7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23" name="Straight Connector 422" hidden="1">
            <a:extLst>
              <a:ext uri="{FF2B5EF4-FFF2-40B4-BE49-F238E27FC236}">
                <a16:creationId xmlns:a16="http://schemas.microsoft.com/office/drawing/2014/main" xmlns="" id="{A53778EA-DDB7-4980-B86A-624E661DD97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24" name="Straight Connector 423" hidden="1">
            <a:extLst>
              <a:ext uri="{FF2B5EF4-FFF2-40B4-BE49-F238E27FC236}">
                <a16:creationId xmlns:a16="http://schemas.microsoft.com/office/drawing/2014/main" xmlns="" id="{4914A242-B362-439E-83B8-B789112B504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25" name="Rectangle 424" hidden="1">
            <a:extLst>
              <a:ext uri="{FF2B5EF4-FFF2-40B4-BE49-F238E27FC236}">
                <a16:creationId xmlns:a16="http://schemas.microsoft.com/office/drawing/2014/main" xmlns="" id="{C218D16E-80C4-4322-9394-4CD1E2BA687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4_1_Add" textlink="">
        <xdr:nvSpPr>
          <xdr:cNvPr id="426" name="Plus Sign 153" hidden="1">
            <a:extLst>
              <a:ext uri="{FF2B5EF4-FFF2-40B4-BE49-F238E27FC236}">
                <a16:creationId xmlns:a16="http://schemas.microsoft.com/office/drawing/2014/main" xmlns="" id="{AED7920C-C76E-4610-9FCD-8799A784042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4_1_Remove" textlink="">
        <xdr:nvSpPr>
          <xdr:cNvPr id="427" name="Minus Sign 154" hidden="1">
            <a:extLst>
              <a:ext uri="{FF2B5EF4-FFF2-40B4-BE49-F238E27FC236}">
                <a16:creationId xmlns:a16="http://schemas.microsoft.com/office/drawing/2014/main" xmlns="" id="{49D745A6-483A-485B-A237-C73B144BDCF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83</xdr:row>
      <xdr:rowOff>0</xdr:rowOff>
    </xdr:from>
    <xdr:ext cx="583515" cy="676489"/>
    <xdr:grpSp>
      <xdr:nvGrpSpPr>
        <xdr:cNvPr id="428" name="AddRemoveBTN_ChargesQ3_1" hidden="1">
          <a:extLst>
            <a:ext uri="{FF2B5EF4-FFF2-40B4-BE49-F238E27FC236}">
              <a16:creationId xmlns:a16="http://schemas.microsoft.com/office/drawing/2014/main" xmlns="" id="{AF0E9026-34C4-4FF8-9177-AE89EE750425}"/>
            </a:ext>
          </a:extLst>
        </xdr:cNvPr>
        <xdr:cNvGrpSpPr/>
      </xdr:nvGrpSpPr>
      <xdr:grpSpPr>
        <a:xfrm>
          <a:off x="243840" y="6724650"/>
          <a:ext cx="583515" cy="676489"/>
          <a:chOff x="3783440" y="44020817"/>
          <a:chExt cx="583515" cy="690735"/>
        </a:xfrm>
      </xdr:grpSpPr>
      <xdr:sp macro="" textlink="">
        <xdr:nvSpPr>
          <xdr:cNvPr id="429" name="Rounded Rectangle 19" hidden="1">
            <a:extLst>
              <a:ext uri="{FF2B5EF4-FFF2-40B4-BE49-F238E27FC236}">
                <a16:creationId xmlns:a16="http://schemas.microsoft.com/office/drawing/2014/main" xmlns="" id="{76FC53F8-DB6B-4DAB-85CD-3EB53EC02B1A}"/>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30" name="Straight Connector 429" hidden="1">
            <a:extLst>
              <a:ext uri="{FF2B5EF4-FFF2-40B4-BE49-F238E27FC236}">
                <a16:creationId xmlns:a16="http://schemas.microsoft.com/office/drawing/2014/main" xmlns="" id="{991A9A65-973B-4958-8811-0F01DF5688A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31" name="Straight Connector 430" hidden="1">
            <a:extLst>
              <a:ext uri="{FF2B5EF4-FFF2-40B4-BE49-F238E27FC236}">
                <a16:creationId xmlns:a16="http://schemas.microsoft.com/office/drawing/2014/main" xmlns="" id="{0D977364-95AA-4A5D-8F91-7E8DABD3E69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32" name="Rectangle 431" hidden="1">
            <a:extLst>
              <a:ext uri="{FF2B5EF4-FFF2-40B4-BE49-F238E27FC236}">
                <a16:creationId xmlns:a16="http://schemas.microsoft.com/office/drawing/2014/main" xmlns="" id="{FA463CE0-61B6-47B1-BC55-F818DAABA709}"/>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433" name="Plus Sign 153" hidden="1">
            <a:extLst>
              <a:ext uri="{FF2B5EF4-FFF2-40B4-BE49-F238E27FC236}">
                <a16:creationId xmlns:a16="http://schemas.microsoft.com/office/drawing/2014/main" xmlns="" id="{F93C5DE1-C047-4597-90DA-24F739EC7AA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434" name="Minus Sign 154" hidden="1">
            <a:extLst>
              <a:ext uri="{FF2B5EF4-FFF2-40B4-BE49-F238E27FC236}">
                <a16:creationId xmlns:a16="http://schemas.microsoft.com/office/drawing/2014/main" xmlns="" id="{C77FD09C-82B1-4356-973D-6B163B38B8B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84</xdr:row>
      <xdr:rowOff>19050</xdr:rowOff>
    </xdr:from>
    <xdr:ext cx="583515" cy="676489"/>
    <xdr:grpSp>
      <xdr:nvGrpSpPr>
        <xdr:cNvPr id="442" name="AddRemoveBTN_PropertyQ5_1" hidden="1">
          <a:extLst>
            <a:ext uri="{FF2B5EF4-FFF2-40B4-BE49-F238E27FC236}">
              <a16:creationId xmlns:a16="http://schemas.microsoft.com/office/drawing/2014/main" xmlns="" id="{7AB95246-F3DE-4297-AD64-E2C0471213B2}"/>
            </a:ext>
          </a:extLst>
        </xdr:cNvPr>
        <xdr:cNvGrpSpPr/>
      </xdr:nvGrpSpPr>
      <xdr:grpSpPr>
        <a:xfrm>
          <a:off x="243840" y="6724650"/>
          <a:ext cx="583515" cy="676489"/>
          <a:chOff x="3783440" y="44020817"/>
          <a:chExt cx="583515" cy="690735"/>
        </a:xfrm>
      </xdr:grpSpPr>
      <xdr:sp macro="" textlink="">
        <xdr:nvSpPr>
          <xdr:cNvPr id="443" name="Rounded Rectangle 19" hidden="1">
            <a:extLst>
              <a:ext uri="{FF2B5EF4-FFF2-40B4-BE49-F238E27FC236}">
                <a16:creationId xmlns:a16="http://schemas.microsoft.com/office/drawing/2014/main" xmlns="" id="{73B89B79-8D8D-4CE8-919F-B53E254FA09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44" name="Straight Connector 443" hidden="1">
            <a:extLst>
              <a:ext uri="{FF2B5EF4-FFF2-40B4-BE49-F238E27FC236}">
                <a16:creationId xmlns:a16="http://schemas.microsoft.com/office/drawing/2014/main" xmlns="" id="{7A310DAC-744C-4B79-80F6-5DE3134F445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5" name="Straight Connector 444" hidden="1">
            <a:extLst>
              <a:ext uri="{FF2B5EF4-FFF2-40B4-BE49-F238E27FC236}">
                <a16:creationId xmlns:a16="http://schemas.microsoft.com/office/drawing/2014/main" xmlns="" id="{1AAAF29E-7405-46E1-833A-534DB3BFEC5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46" name="Rectangle 445" hidden="1">
            <a:extLst>
              <a:ext uri="{FF2B5EF4-FFF2-40B4-BE49-F238E27FC236}">
                <a16:creationId xmlns:a16="http://schemas.microsoft.com/office/drawing/2014/main" xmlns="" id="{9C3C36A1-6864-46DE-843B-31BAF84EB70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5_1_Add" textlink="">
        <xdr:nvSpPr>
          <xdr:cNvPr id="447" name="Plus Sign 153" hidden="1">
            <a:extLst>
              <a:ext uri="{FF2B5EF4-FFF2-40B4-BE49-F238E27FC236}">
                <a16:creationId xmlns:a16="http://schemas.microsoft.com/office/drawing/2014/main" xmlns="" id="{411F88F0-3587-4293-A1BE-228B1A17888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5_1_Remove" textlink="">
        <xdr:nvSpPr>
          <xdr:cNvPr id="448" name="Minus Sign 154" hidden="1">
            <a:extLst>
              <a:ext uri="{FF2B5EF4-FFF2-40B4-BE49-F238E27FC236}">
                <a16:creationId xmlns:a16="http://schemas.microsoft.com/office/drawing/2014/main" xmlns="" id="{AC43440F-9D9A-447D-B008-790FEF45516D}"/>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94</xdr:row>
      <xdr:rowOff>0</xdr:rowOff>
    </xdr:from>
    <xdr:ext cx="583515" cy="676489"/>
    <xdr:grpSp>
      <xdr:nvGrpSpPr>
        <xdr:cNvPr id="449" name="AddRemoveBTN_ChargesQ3_1" hidden="1">
          <a:extLst>
            <a:ext uri="{FF2B5EF4-FFF2-40B4-BE49-F238E27FC236}">
              <a16:creationId xmlns:a16="http://schemas.microsoft.com/office/drawing/2014/main" xmlns="" id="{513E2241-43F5-4712-A1AB-F69E35DF3D67}"/>
            </a:ext>
          </a:extLst>
        </xdr:cNvPr>
        <xdr:cNvGrpSpPr/>
      </xdr:nvGrpSpPr>
      <xdr:grpSpPr>
        <a:xfrm>
          <a:off x="243840" y="7353300"/>
          <a:ext cx="583515" cy="676489"/>
          <a:chOff x="3783440" y="44020817"/>
          <a:chExt cx="583515" cy="690735"/>
        </a:xfrm>
      </xdr:grpSpPr>
      <xdr:sp macro="" textlink="">
        <xdr:nvSpPr>
          <xdr:cNvPr id="450" name="Rounded Rectangle 19" hidden="1">
            <a:extLst>
              <a:ext uri="{FF2B5EF4-FFF2-40B4-BE49-F238E27FC236}">
                <a16:creationId xmlns:a16="http://schemas.microsoft.com/office/drawing/2014/main" xmlns="" id="{C008873F-1DF6-4765-9F40-804B69A5A41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51" name="Straight Connector 450" hidden="1">
            <a:extLst>
              <a:ext uri="{FF2B5EF4-FFF2-40B4-BE49-F238E27FC236}">
                <a16:creationId xmlns:a16="http://schemas.microsoft.com/office/drawing/2014/main" xmlns="" id="{552BC118-1FD7-43F7-9238-92D51CE3A3A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2" name="Straight Connector 451" hidden="1">
            <a:extLst>
              <a:ext uri="{FF2B5EF4-FFF2-40B4-BE49-F238E27FC236}">
                <a16:creationId xmlns:a16="http://schemas.microsoft.com/office/drawing/2014/main" xmlns="" id="{381498B4-E898-4F0F-9DBF-199E77E7E44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53" name="Rectangle 452" hidden="1">
            <a:extLst>
              <a:ext uri="{FF2B5EF4-FFF2-40B4-BE49-F238E27FC236}">
                <a16:creationId xmlns:a16="http://schemas.microsoft.com/office/drawing/2014/main" xmlns="" id="{492B2C01-BB7E-46DE-B3C0-C8168B3EA04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454" name="Plus Sign 153" hidden="1">
            <a:extLst>
              <a:ext uri="{FF2B5EF4-FFF2-40B4-BE49-F238E27FC236}">
                <a16:creationId xmlns:a16="http://schemas.microsoft.com/office/drawing/2014/main" xmlns="" id="{CDCF8B88-5F4B-459B-8CEA-79858D85513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455" name="Minus Sign 154" hidden="1">
            <a:extLst>
              <a:ext uri="{FF2B5EF4-FFF2-40B4-BE49-F238E27FC236}">
                <a16:creationId xmlns:a16="http://schemas.microsoft.com/office/drawing/2014/main" xmlns="" id="{B3E3B75F-90EA-4BE3-8630-2616FF7C343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95</xdr:row>
      <xdr:rowOff>28575</xdr:rowOff>
    </xdr:from>
    <xdr:ext cx="583515" cy="676489"/>
    <xdr:grpSp>
      <xdr:nvGrpSpPr>
        <xdr:cNvPr id="463" name="AddRemoveBTN_PropertyQ6_1" hidden="1">
          <a:extLst>
            <a:ext uri="{FF2B5EF4-FFF2-40B4-BE49-F238E27FC236}">
              <a16:creationId xmlns:a16="http://schemas.microsoft.com/office/drawing/2014/main" xmlns="" id="{12F117CD-3754-4AFB-9399-0B08937570EB}"/>
            </a:ext>
          </a:extLst>
        </xdr:cNvPr>
        <xdr:cNvGrpSpPr/>
      </xdr:nvGrpSpPr>
      <xdr:grpSpPr>
        <a:xfrm>
          <a:off x="243840" y="7353300"/>
          <a:ext cx="583515" cy="676489"/>
          <a:chOff x="3783440" y="44020817"/>
          <a:chExt cx="583515" cy="690735"/>
        </a:xfrm>
      </xdr:grpSpPr>
      <xdr:sp macro="" textlink="">
        <xdr:nvSpPr>
          <xdr:cNvPr id="464" name="Rounded Rectangle 19" hidden="1">
            <a:extLst>
              <a:ext uri="{FF2B5EF4-FFF2-40B4-BE49-F238E27FC236}">
                <a16:creationId xmlns:a16="http://schemas.microsoft.com/office/drawing/2014/main" xmlns="" id="{7BAB35AB-EFAA-4CC8-917C-8C15EAC142D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5" name="Straight Connector 464" hidden="1">
            <a:extLst>
              <a:ext uri="{FF2B5EF4-FFF2-40B4-BE49-F238E27FC236}">
                <a16:creationId xmlns:a16="http://schemas.microsoft.com/office/drawing/2014/main" xmlns="" id="{DE5D3292-2C94-4AAA-9F65-D658A00CBF2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6" name="Straight Connector 465" hidden="1">
            <a:extLst>
              <a:ext uri="{FF2B5EF4-FFF2-40B4-BE49-F238E27FC236}">
                <a16:creationId xmlns:a16="http://schemas.microsoft.com/office/drawing/2014/main" xmlns="" id="{7101609F-FEB1-4190-8981-1E66F1B1DA4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67" name="Rectangle 466" hidden="1">
            <a:extLst>
              <a:ext uri="{FF2B5EF4-FFF2-40B4-BE49-F238E27FC236}">
                <a16:creationId xmlns:a16="http://schemas.microsoft.com/office/drawing/2014/main" xmlns="" id="{BF6593B0-F46C-4BD1-8405-FA3752A528B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6_1_Add" textlink="">
        <xdr:nvSpPr>
          <xdr:cNvPr id="468" name="Plus Sign 153" hidden="1">
            <a:extLst>
              <a:ext uri="{FF2B5EF4-FFF2-40B4-BE49-F238E27FC236}">
                <a16:creationId xmlns:a16="http://schemas.microsoft.com/office/drawing/2014/main" xmlns="" id="{A3F68BB3-8CD2-408B-9907-485C9466A54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6_1_Remove" textlink="">
        <xdr:nvSpPr>
          <xdr:cNvPr id="469" name="Minus Sign 154" hidden="1">
            <a:extLst>
              <a:ext uri="{FF2B5EF4-FFF2-40B4-BE49-F238E27FC236}">
                <a16:creationId xmlns:a16="http://schemas.microsoft.com/office/drawing/2014/main" xmlns="" id="{6D7015CF-C9CE-41FE-BF5D-58D62691BE2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108</xdr:row>
      <xdr:rowOff>0</xdr:rowOff>
    </xdr:from>
    <xdr:ext cx="583515" cy="676489"/>
    <xdr:grpSp>
      <xdr:nvGrpSpPr>
        <xdr:cNvPr id="470" name="AddRemoveBTN_ChargesQ3_1" hidden="1">
          <a:extLst>
            <a:ext uri="{FF2B5EF4-FFF2-40B4-BE49-F238E27FC236}">
              <a16:creationId xmlns:a16="http://schemas.microsoft.com/office/drawing/2014/main" xmlns="" id="{C0FD97D6-833E-4294-97AE-182CAD044848}"/>
            </a:ext>
          </a:extLst>
        </xdr:cNvPr>
        <xdr:cNvGrpSpPr/>
      </xdr:nvGrpSpPr>
      <xdr:grpSpPr>
        <a:xfrm>
          <a:off x="243840" y="8229600"/>
          <a:ext cx="583515" cy="676489"/>
          <a:chOff x="3783440" y="44020817"/>
          <a:chExt cx="583515" cy="690735"/>
        </a:xfrm>
      </xdr:grpSpPr>
      <xdr:sp macro="" textlink="">
        <xdr:nvSpPr>
          <xdr:cNvPr id="471" name="Rounded Rectangle 19" hidden="1">
            <a:extLst>
              <a:ext uri="{FF2B5EF4-FFF2-40B4-BE49-F238E27FC236}">
                <a16:creationId xmlns:a16="http://schemas.microsoft.com/office/drawing/2014/main" xmlns="" id="{52A1B19E-D8ED-4FB4-A0E4-D54EE7EE853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72" name="Straight Connector 471" hidden="1">
            <a:extLst>
              <a:ext uri="{FF2B5EF4-FFF2-40B4-BE49-F238E27FC236}">
                <a16:creationId xmlns:a16="http://schemas.microsoft.com/office/drawing/2014/main" xmlns="" id="{F9353E61-5BBB-4105-ADFE-2001986D4DB6}"/>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3" name="Straight Connector 472" hidden="1">
            <a:extLst>
              <a:ext uri="{FF2B5EF4-FFF2-40B4-BE49-F238E27FC236}">
                <a16:creationId xmlns:a16="http://schemas.microsoft.com/office/drawing/2014/main" xmlns="" id="{BBA45D12-4CBD-452D-8A8B-36DED0F0D50E}"/>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74" name="Rectangle 473" hidden="1">
            <a:extLst>
              <a:ext uri="{FF2B5EF4-FFF2-40B4-BE49-F238E27FC236}">
                <a16:creationId xmlns:a16="http://schemas.microsoft.com/office/drawing/2014/main" xmlns="" id="{805DCB1E-81F0-41DC-8E3B-33FDB633D69C}"/>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475" name="Plus Sign 153" hidden="1">
            <a:extLst>
              <a:ext uri="{FF2B5EF4-FFF2-40B4-BE49-F238E27FC236}">
                <a16:creationId xmlns:a16="http://schemas.microsoft.com/office/drawing/2014/main" xmlns="" id="{29408FA3-8074-4220-8AAC-67D2962A6AC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476" name="Minus Sign 154" hidden="1">
            <a:extLst>
              <a:ext uri="{FF2B5EF4-FFF2-40B4-BE49-F238E27FC236}">
                <a16:creationId xmlns:a16="http://schemas.microsoft.com/office/drawing/2014/main" xmlns="" id="{7878BFEB-4DA6-4AD1-BEAB-8ECD2715CB1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121</xdr:row>
      <xdr:rowOff>38100</xdr:rowOff>
    </xdr:from>
    <xdr:ext cx="583515" cy="724777"/>
    <xdr:grpSp>
      <xdr:nvGrpSpPr>
        <xdr:cNvPr id="477" name="AddRemoveBTN_PropertyQ7_2" hidden="1">
          <a:extLst>
            <a:ext uri="{FF2B5EF4-FFF2-40B4-BE49-F238E27FC236}">
              <a16:creationId xmlns:a16="http://schemas.microsoft.com/office/drawing/2014/main" xmlns="" id="{B499F9BE-B290-4D91-95A0-C48ED71718B0}"/>
            </a:ext>
          </a:extLst>
        </xdr:cNvPr>
        <xdr:cNvGrpSpPr/>
      </xdr:nvGrpSpPr>
      <xdr:grpSpPr>
        <a:xfrm>
          <a:off x="243840" y="8229600"/>
          <a:ext cx="583515" cy="724777"/>
          <a:chOff x="3783440" y="44020817"/>
          <a:chExt cx="583515" cy="690735"/>
        </a:xfrm>
      </xdr:grpSpPr>
      <xdr:sp macro="" textlink="">
        <xdr:nvSpPr>
          <xdr:cNvPr id="478" name="Rounded Rectangle 19" hidden="1">
            <a:extLst>
              <a:ext uri="{FF2B5EF4-FFF2-40B4-BE49-F238E27FC236}">
                <a16:creationId xmlns:a16="http://schemas.microsoft.com/office/drawing/2014/main" xmlns="" id="{D0F3FA92-C897-4D8F-8208-1103B47C882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79" name="Straight Connector 478" hidden="1">
            <a:extLst>
              <a:ext uri="{FF2B5EF4-FFF2-40B4-BE49-F238E27FC236}">
                <a16:creationId xmlns:a16="http://schemas.microsoft.com/office/drawing/2014/main" xmlns="" id="{1FBF167D-6E15-4992-AF95-9E8D190BEFB4}"/>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0" name="Straight Connector 479" hidden="1">
            <a:extLst>
              <a:ext uri="{FF2B5EF4-FFF2-40B4-BE49-F238E27FC236}">
                <a16:creationId xmlns:a16="http://schemas.microsoft.com/office/drawing/2014/main" xmlns="" id="{BF6CA309-B6D6-4948-8DC1-734EA019555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81" name="Rectangle 480" hidden="1">
            <a:extLst>
              <a:ext uri="{FF2B5EF4-FFF2-40B4-BE49-F238E27FC236}">
                <a16:creationId xmlns:a16="http://schemas.microsoft.com/office/drawing/2014/main" xmlns="" id="{864C7BB6-4A6E-4A80-BDAA-5C6986965F6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7_2_Add" textlink="">
        <xdr:nvSpPr>
          <xdr:cNvPr id="482" name="Plus Sign 209" hidden="1">
            <a:extLst>
              <a:ext uri="{FF2B5EF4-FFF2-40B4-BE49-F238E27FC236}">
                <a16:creationId xmlns:a16="http://schemas.microsoft.com/office/drawing/2014/main" xmlns="" id="{944CA441-7090-443D-BA32-BE7609D603A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7_2_Remove" textlink="">
        <xdr:nvSpPr>
          <xdr:cNvPr id="483" name="Minus Sign 210" hidden="1">
            <a:extLst>
              <a:ext uri="{FF2B5EF4-FFF2-40B4-BE49-F238E27FC236}">
                <a16:creationId xmlns:a16="http://schemas.microsoft.com/office/drawing/2014/main" xmlns="" id="{099B4392-75DE-43C1-85EF-5861B956B3D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109</xdr:row>
      <xdr:rowOff>38100</xdr:rowOff>
    </xdr:from>
    <xdr:ext cx="583515" cy="676489"/>
    <xdr:grpSp>
      <xdr:nvGrpSpPr>
        <xdr:cNvPr id="484" name="AddRemoveBTN_PropertyQ7_1" hidden="1">
          <a:extLst>
            <a:ext uri="{FF2B5EF4-FFF2-40B4-BE49-F238E27FC236}">
              <a16:creationId xmlns:a16="http://schemas.microsoft.com/office/drawing/2014/main" xmlns="" id="{DCE4C29E-E639-4742-BF21-3694E128E2D2}"/>
            </a:ext>
          </a:extLst>
        </xdr:cNvPr>
        <xdr:cNvGrpSpPr/>
      </xdr:nvGrpSpPr>
      <xdr:grpSpPr>
        <a:xfrm>
          <a:off x="243840" y="8229600"/>
          <a:ext cx="583515" cy="676489"/>
          <a:chOff x="3783440" y="44020817"/>
          <a:chExt cx="583515" cy="690735"/>
        </a:xfrm>
      </xdr:grpSpPr>
      <xdr:sp macro="" textlink="">
        <xdr:nvSpPr>
          <xdr:cNvPr id="485" name="Rounded Rectangle 19" hidden="1">
            <a:extLst>
              <a:ext uri="{FF2B5EF4-FFF2-40B4-BE49-F238E27FC236}">
                <a16:creationId xmlns:a16="http://schemas.microsoft.com/office/drawing/2014/main" xmlns="" id="{577A52F1-326B-44A3-926B-8E8BB25F004D}"/>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86" name="Straight Connector 485" hidden="1">
            <a:extLst>
              <a:ext uri="{FF2B5EF4-FFF2-40B4-BE49-F238E27FC236}">
                <a16:creationId xmlns:a16="http://schemas.microsoft.com/office/drawing/2014/main" xmlns="" id="{713024FB-8200-461E-AB08-A8129464162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7" name="Straight Connector 486" hidden="1">
            <a:extLst>
              <a:ext uri="{FF2B5EF4-FFF2-40B4-BE49-F238E27FC236}">
                <a16:creationId xmlns:a16="http://schemas.microsoft.com/office/drawing/2014/main" xmlns="" id="{70BF1159-706F-4A1F-9CBA-DB8F92BC0AA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88" name="Rectangle 487" hidden="1">
            <a:extLst>
              <a:ext uri="{FF2B5EF4-FFF2-40B4-BE49-F238E27FC236}">
                <a16:creationId xmlns:a16="http://schemas.microsoft.com/office/drawing/2014/main" xmlns="" id="{B312BE9E-4312-4022-81D7-71F16B65A47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7_1_Add" textlink="">
        <xdr:nvSpPr>
          <xdr:cNvPr id="489" name="Plus Sign 153" hidden="1">
            <a:extLst>
              <a:ext uri="{FF2B5EF4-FFF2-40B4-BE49-F238E27FC236}">
                <a16:creationId xmlns:a16="http://schemas.microsoft.com/office/drawing/2014/main" xmlns="" id="{17532B4A-F0CC-4264-85B3-4B92F8B01E1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7_1_Remove" textlink="">
        <xdr:nvSpPr>
          <xdr:cNvPr id="490" name="Minus Sign 154" hidden="1">
            <a:extLst>
              <a:ext uri="{FF2B5EF4-FFF2-40B4-BE49-F238E27FC236}">
                <a16:creationId xmlns:a16="http://schemas.microsoft.com/office/drawing/2014/main" xmlns="" id="{E588DB9C-167F-4975-8810-6B4FF705B12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127</xdr:row>
      <xdr:rowOff>0</xdr:rowOff>
    </xdr:from>
    <xdr:ext cx="583515" cy="676489"/>
    <xdr:grpSp>
      <xdr:nvGrpSpPr>
        <xdr:cNvPr id="491" name="AddRemoveBTN_ChargesQ3_1" hidden="1">
          <a:extLst>
            <a:ext uri="{FF2B5EF4-FFF2-40B4-BE49-F238E27FC236}">
              <a16:creationId xmlns:a16="http://schemas.microsoft.com/office/drawing/2014/main" xmlns="" id="{02C32420-533C-4449-AB9E-E92405DEE563}"/>
            </a:ext>
          </a:extLst>
        </xdr:cNvPr>
        <xdr:cNvGrpSpPr/>
      </xdr:nvGrpSpPr>
      <xdr:grpSpPr>
        <a:xfrm>
          <a:off x="243840" y="8572500"/>
          <a:ext cx="583515" cy="676489"/>
          <a:chOff x="3783440" y="44020817"/>
          <a:chExt cx="583515" cy="690735"/>
        </a:xfrm>
      </xdr:grpSpPr>
      <xdr:sp macro="" textlink="">
        <xdr:nvSpPr>
          <xdr:cNvPr id="492" name="Rounded Rectangle 19" hidden="1">
            <a:extLst>
              <a:ext uri="{FF2B5EF4-FFF2-40B4-BE49-F238E27FC236}">
                <a16:creationId xmlns:a16="http://schemas.microsoft.com/office/drawing/2014/main" xmlns="" id="{1DD049CC-2319-4F86-B631-A9B95ADD803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93" name="Straight Connector 492" hidden="1">
            <a:extLst>
              <a:ext uri="{FF2B5EF4-FFF2-40B4-BE49-F238E27FC236}">
                <a16:creationId xmlns:a16="http://schemas.microsoft.com/office/drawing/2014/main" xmlns="" id="{35638B4F-F515-4572-A45A-85310A865518}"/>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4" name="Straight Connector 493" hidden="1">
            <a:extLst>
              <a:ext uri="{FF2B5EF4-FFF2-40B4-BE49-F238E27FC236}">
                <a16:creationId xmlns:a16="http://schemas.microsoft.com/office/drawing/2014/main" xmlns="" id="{A156B702-82DE-4C73-89B7-381643A4A04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495" name="Rectangle 494" hidden="1">
            <a:extLst>
              <a:ext uri="{FF2B5EF4-FFF2-40B4-BE49-F238E27FC236}">
                <a16:creationId xmlns:a16="http://schemas.microsoft.com/office/drawing/2014/main" xmlns="" id="{D0292272-01D0-4508-B53F-A960C658774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496" name="Plus Sign 153" hidden="1">
            <a:extLst>
              <a:ext uri="{FF2B5EF4-FFF2-40B4-BE49-F238E27FC236}">
                <a16:creationId xmlns:a16="http://schemas.microsoft.com/office/drawing/2014/main" xmlns="" id="{E96BDF2D-BE54-4F68-AB0C-3406950590E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497" name="Minus Sign 154" hidden="1">
            <a:extLst>
              <a:ext uri="{FF2B5EF4-FFF2-40B4-BE49-F238E27FC236}">
                <a16:creationId xmlns:a16="http://schemas.microsoft.com/office/drawing/2014/main" xmlns="" id="{55DF2CFD-D52E-4E5A-9C0D-45E2C862C7A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127</xdr:row>
      <xdr:rowOff>47817</xdr:rowOff>
    </xdr:from>
    <xdr:ext cx="583515" cy="676492"/>
    <xdr:grpSp>
      <xdr:nvGrpSpPr>
        <xdr:cNvPr id="505" name="AddRemoveBTN_PropertyQ8_1" hidden="1">
          <a:extLst>
            <a:ext uri="{FF2B5EF4-FFF2-40B4-BE49-F238E27FC236}">
              <a16:creationId xmlns:a16="http://schemas.microsoft.com/office/drawing/2014/main" xmlns="" id="{814BCA70-9BDF-4136-A491-E37901715E44}"/>
            </a:ext>
          </a:extLst>
        </xdr:cNvPr>
        <xdr:cNvGrpSpPr/>
      </xdr:nvGrpSpPr>
      <xdr:grpSpPr>
        <a:xfrm>
          <a:off x="243840" y="8572500"/>
          <a:ext cx="583515" cy="676492"/>
          <a:chOff x="3783440" y="44020817"/>
          <a:chExt cx="583515" cy="690735"/>
        </a:xfrm>
      </xdr:grpSpPr>
      <xdr:sp macro="" textlink="">
        <xdr:nvSpPr>
          <xdr:cNvPr id="506" name="Rounded Rectangle 19" hidden="1">
            <a:extLst>
              <a:ext uri="{FF2B5EF4-FFF2-40B4-BE49-F238E27FC236}">
                <a16:creationId xmlns:a16="http://schemas.microsoft.com/office/drawing/2014/main" xmlns="" id="{A85A48D6-9473-4B02-90C1-EF3C34194B95}"/>
              </a:ext>
            </a:extLst>
          </xdr:cNvPr>
          <xdr:cNvSpPr/>
        </xdr:nvSpPr>
        <xdr:spPr>
          <a:xfrm>
            <a:off x="3790375" y="44033285"/>
            <a:ext cx="571935" cy="642906"/>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07" name="Straight Connector 506" hidden="1">
            <a:extLst>
              <a:ext uri="{FF2B5EF4-FFF2-40B4-BE49-F238E27FC236}">
                <a16:creationId xmlns:a16="http://schemas.microsoft.com/office/drawing/2014/main" xmlns="" id="{5BA5D563-D862-4513-9A09-9C268A8B21E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8" name="Straight Connector 507" hidden="1">
            <a:extLst>
              <a:ext uri="{FF2B5EF4-FFF2-40B4-BE49-F238E27FC236}">
                <a16:creationId xmlns:a16="http://schemas.microsoft.com/office/drawing/2014/main" xmlns="" id="{7249F386-FDAD-47BC-B5D9-4B2F62CE1BD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09" name="Rectangle 508" hidden="1">
            <a:extLst>
              <a:ext uri="{FF2B5EF4-FFF2-40B4-BE49-F238E27FC236}">
                <a16:creationId xmlns:a16="http://schemas.microsoft.com/office/drawing/2014/main" xmlns="" id="{2E121AD7-1D47-4CEB-B73E-929DB6F7732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8_1_Add" textlink="">
        <xdr:nvSpPr>
          <xdr:cNvPr id="510" name="Plus Sign 153" hidden="1">
            <a:extLst>
              <a:ext uri="{FF2B5EF4-FFF2-40B4-BE49-F238E27FC236}">
                <a16:creationId xmlns:a16="http://schemas.microsoft.com/office/drawing/2014/main" xmlns="" id="{8B467033-2DAE-44F7-B336-17DD598DB9C7}"/>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8_1_Remove" textlink="">
        <xdr:nvSpPr>
          <xdr:cNvPr id="511" name="Minus Sign 154" hidden="1">
            <a:extLst>
              <a:ext uri="{FF2B5EF4-FFF2-40B4-BE49-F238E27FC236}">
                <a16:creationId xmlns:a16="http://schemas.microsoft.com/office/drawing/2014/main" xmlns="" id="{0120DDAB-F888-46C8-9887-EA8080F8838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127</xdr:row>
      <xdr:rowOff>0</xdr:rowOff>
    </xdr:from>
    <xdr:ext cx="583515" cy="676489"/>
    <xdr:grpSp>
      <xdr:nvGrpSpPr>
        <xdr:cNvPr id="512" name="AddRemoveBTN_ChargesQ3_1" hidden="1">
          <a:extLst>
            <a:ext uri="{FF2B5EF4-FFF2-40B4-BE49-F238E27FC236}">
              <a16:creationId xmlns:a16="http://schemas.microsoft.com/office/drawing/2014/main" xmlns="" id="{81F6A4C7-ED55-46C4-B823-1BAB5A354CCA}"/>
            </a:ext>
          </a:extLst>
        </xdr:cNvPr>
        <xdr:cNvGrpSpPr/>
      </xdr:nvGrpSpPr>
      <xdr:grpSpPr>
        <a:xfrm>
          <a:off x="243840" y="8572500"/>
          <a:ext cx="583515" cy="676489"/>
          <a:chOff x="3783440" y="44020817"/>
          <a:chExt cx="583515" cy="690735"/>
        </a:xfrm>
      </xdr:grpSpPr>
      <xdr:sp macro="" textlink="">
        <xdr:nvSpPr>
          <xdr:cNvPr id="513" name="Rounded Rectangle 19" hidden="1">
            <a:extLst>
              <a:ext uri="{FF2B5EF4-FFF2-40B4-BE49-F238E27FC236}">
                <a16:creationId xmlns:a16="http://schemas.microsoft.com/office/drawing/2014/main" xmlns="" id="{5FD4F6A4-28D6-45E3-A7AB-C7BD88B0104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14" name="Straight Connector 513" hidden="1">
            <a:extLst>
              <a:ext uri="{FF2B5EF4-FFF2-40B4-BE49-F238E27FC236}">
                <a16:creationId xmlns:a16="http://schemas.microsoft.com/office/drawing/2014/main" xmlns="" id="{8A37A2E2-1C6B-4C9F-B5FF-41356ED6603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15" name="Straight Connector 514" hidden="1">
            <a:extLst>
              <a:ext uri="{FF2B5EF4-FFF2-40B4-BE49-F238E27FC236}">
                <a16:creationId xmlns:a16="http://schemas.microsoft.com/office/drawing/2014/main" xmlns="" id="{4E5B8854-2323-413D-A182-93B791B6163D}"/>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16" name="Rectangle 515" hidden="1">
            <a:extLst>
              <a:ext uri="{FF2B5EF4-FFF2-40B4-BE49-F238E27FC236}">
                <a16:creationId xmlns:a16="http://schemas.microsoft.com/office/drawing/2014/main" xmlns="" id="{8558ABF9-53E2-4108-B9E0-67440131DFD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517" name="Plus Sign 153" hidden="1">
            <a:extLst>
              <a:ext uri="{FF2B5EF4-FFF2-40B4-BE49-F238E27FC236}">
                <a16:creationId xmlns:a16="http://schemas.microsoft.com/office/drawing/2014/main" xmlns="" id="{44487279-12D1-4310-B026-A781BD0756C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518" name="Minus Sign 154" hidden="1">
            <a:extLst>
              <a:ext uri="{FF2B5EF4-FFF2-40B4-BE49-F238E27FC236}">
                <a16:creationId xmlns:a16="http://schemas.microsoft.com/office/drawing/2014/main" xmlns="" id="{2B90856C-568C-4334-800F-F95DE94FB58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257175</xdr:colOff>
      <xdr:row>148</xdr:row>
      <xdr:rowOff>9525</xdr:rowOff>
    </xdr:from>
    <xdr:ext cx="583515" cy="724777"/>
    <xdr:grpSp>
      <xdr:nvGrpSpPr>
        <xdr:cNvPr id="519" name="AddRemoveBTN_PropertyQ9_2" hidden="1">
          <a:extLst>
            <a:ext uri="{FF2B5EF4-FFF2-40B4-BE49-F238E27FC236}">
              <a16:creationId xmlns:a16="http://schemas.microsoft.com/office/drawing/2014/main" xmlns="" id="{82CB2A7F-7369-47A3-9038-EAB6EAA7E1F9}"/>
            </a:ext>
          </a:extLst>
        </xdr:cNvPr>
        <xdr:cNvGrpSpPr/>
      </xdr:nvGrpSpPr>
      <xdr:grpSpPr>
        <a:xfrm>
          <a:off x="255270" y="9220200"/>
          <a:ext cx="583515" cy="724777"/>
          <a:chOff x="3783440" y="44020817"/>
          <a:chExt cx="583515" cy="690735"/>
        </a:xfrm>
      </xdr:grpSpPr>
      <xdr:sp macro="" textlink="">
        <xdr:nvSpPr>
          <xdr:cNvPr id="520" name="Rounded Rectangle 19" hidden="1">
            <a:extLst>
              <a:ext uri="{FF2B5EF4-FFF2-40B4-BE49-F238E27FC236}">
                <a16:creationId xmlns:a16="http://schemas.microsoft.com/office/drawing/2014/main" xmlns="" id="{37271CEF-B6A4-445E-8D92-3E392BF06B8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21" name="Straight Connector 520" hidden="1">
            <a:extLst>
              <a:ext uri="{FF2B5EF4-FFF2-40B4-BE49-F238E27FC236}">
                <a16:creationId xmlns:a16="http://schemas.microsoft.com/office/drawing/2014/main" xmlns="" id="{917FD875-67B1-429A-98EA-8B8AD8D913B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22" name="Straight Connector 521" hidden="1">
            <a:extLst>
              <a:ext uri="{FF2B5EF4-FFF2-40B4-BE49-F238E27FC236}">
                <a16:creationId xmlns:a16="http://schemas.microsoft.com/office/drawing/2014/main" xmlns="" id="{8B1C083F-E864-47CA-B0FB-502E846CDB37}"/>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23" name="Rectangle 522" hidden="1">
            <a:extLst>
              <a:ext uri="{FF2B5EF4-FFF2-40B4-BE49-F238E27FC236}">
                <a16:creationId xmlns:a16="http://schemas.microsoft.com/office/drawing/2014/main" xmlns="" id="{2D7A3D3F-DFF1-4E47-B162-2AB058FD589A}"/>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9_2_Add" textlink="">
        <xdr:nvSpPr>
          <xdr:cNvPr id="524" name="Plus Sign 209" hidden="1">
            <a:extLst>
              <a:ext uri="{FF2B5EF4-FFF2-40B4-BE49-F238E27FC236}">
                <a16:creationId xmlns:a16="http://schemas.microsoft.com/office/drawing/2014/main" xmlns="" id="{578BB25D-07C3-4CCD-A35B-63E9C60BD0F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9_2_Remove" textlink="">
        <xdr:nvSpPr>
          <xdr:cNvPr id="525" name="Minus Sign 210" hidden="1">
            <a:extLst>
              <a:ext uri="{FF2B5EF4-FFF2-40B4-BE49-F238E27FC236}">
                <a16:creationId xmlns:a16="http://schemas.microsoft.com/office/drawing/2014/main" xmlns="" id="{67B24408-0724-4553-BCFA-4B6C4B576C0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138</xdr:row>
      <xdr:rowOff>38100</xdr:rowOff>
    </xdr:from>
    <xdr:ext cx="583515" cy="676489"/>
    <xdr:grpSp>
      <xdr:nvGrpSpPr>
        <xdr:cNvPr id="526" name="AddRemoveBTN_PropertyQ9_1" hidden="1">
          <a:extLst>
            <a:ext uri="{FF2B5EF4-FFF2-40B4-BE49-F238E27FC236}">
              <a16:creationId xmlns:a16="http://schemas.microsoft.com/office/drawing/2014/main" xmlns="" id="{4FB50993-821A-45F6-9336-5E42F356D03F}"/>
            </a:ext>
          </a:extLst>
        </xdr:cNvPr>
        <xdr:cNvGrpSpPr/>
      </xdr:nvGrpSpPr>
      <xdr:grpSpPr>
        <a:xfrm>
          <a:off x="243840" y="9220200"/>
          <a:ext cx="583515" cy="676489"/>
          <a:chOff x="3783440" y="44020817"/>
          <a:chExt cx="583515" cy="690735"/>
        </a:xfrm>
      </xdr:grpSpPr>
      <xdr:sp macro="" textlink="">
        <xdr:nvSpPr>
          <xdr:cNvPr id="527" name="Rounded Rectangle 19" hidden="1">
            <a:extLst>
              <a:ext uri="{FF2B5EF4-FFF2-40B4-BE49-F238E27FC236}">
                <a16:creationId xmlns:a16="http://schemas.microsoft.com/office/drawing/2014/main" xmlns="" id="{0AD1D438-2283-4AE5-93ED-9F33D142E62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28" name="Straight Connector 527" hidden="1">
            <a:extLst>
              <a:ext uri="{FF2B5EF4-FFF2-40B4-BE49-F238E27FC236}">
                <a16:creationId xmlns:a16="http://schemas.microsoft.com/office/drawing/2014/main" xmlns="" id="{97EB8C08-43D5-47FD-B711-AE88EFB6E52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29" name="Straight Connector 528" hidden="1">
            <a:extLst>
              <a:ext uri="{FF2B5EF4-FFF2-40B4-BE49-F238E27FC236}">
                <a16:creationId xmlns:a16="http://schemas.microsoft.com/office/drawing/2014/main" xmlns="" id="{22F1AB8B-ED11-4040-BF89-D9917659DC2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30" name="Rectangle 529" hidden="1">
            <a:extLst>
              <a:ext uri="{FF2B5EF4-FFF2-40B4-BE49-F238E27FC236}">
                <a16:creationId xmlns:a16="http://schemas.microsoft.com/office/drawing/2014/main" xmlns="" id="{966FA8A8-0802-41E0-9510-74F20B6BBBE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9_1_Add" textlink="">
        <xdr:nvSpPr>
          <xdr:cNvPr id="531" name="Plus Sign 153" hidden="1">
            <a:extLst>
              <a:ext uri="{FF2B5EF4-FFF2-40B4-BE49-F238E27FC236}">
                <a16:creationId xmlns:a16="http://schemas.microsoft.com/office/drawing/2014/main" xmlns="" id="{8DF0BE16-D801-4164-AF08-06F7069D237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9_1_Remove" textlink="">
        <xdr:nvSpPr>
          <xdr:cNvPr id="532" name="Minus Sign 154" hidden="1">
            <a:extLst>
              <a:ext uri="{FF2B5EF4-FFF2-40B4-BE49-F238E27FC236}">
                <a16:creationId xmlns:a16="http://schemas.microsoft.com/office/drawing/2014/main" xmlns="" id="{FDB08C06-789B-4CE5-ACD1-40D89AA4982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138</xdr:row>
      <xdr:rowOff>0</xdr:rowOff>
    </xdr:from>
    <xdr:ext cx="583515" cy="676489"/>
    <xdr:grpSp>
      <xdr:nvGrpSpPr>
        <xdr:cNvPr id="533" name="AddRemoveBTN_ChargesQ3_1" hidden="1">
          <a:extLst>
            <a:ext uri="{FF2B5EF4-FFF2-40B4-BE49-F238E27FC236}">
              <a16:creationId xmlns:a16="http://schemas.microsoft.com/office/drawing/2014/main" xmlns="" id="{DEF5294A-DBDB-4804-800C-2F6221BB5B56}"/>
            </a:ext>
          </a:extLst>
        </xdr:cNvPr>
        <xdr:cNvGrpSpPr/>
      </xdr:nvGrpSpPr>
      <xdr:grpSpPr>
        <a:xfrm>
          <a:off x="243840" y="9220200"/>
          <a:ext cx="583515" cy="676489"/>
          <a:chOff x="3783440" y="44020817"/>
          <a:chExt cx="583515" cy="690735"/>
        </a:xfrm>
      </xdr:grpSpPr>
      <xdr:sp macro="" textlink="">
        <xdr:nvSpPr>
          <xdr:cNvPr id="534" name="Rounded Rectangle 19" hidden="1">
            <a:extLst>
              <a:ext uri="{FF2B5EF4-FFF2-40B4-BE49-F238E27FC236}">
                <a16:creationId xmlns:a16="http://schemas.microsoft.com/office/drawing/2014/main" xmlns="" id="{A2A433DB-0FB5-4D1C-93CE-6A820C8384E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35" name="Straight Connector 534" hidden="1">
            <a:extLst>
              <a:ext uri="{FF2B5EF4-FFF2-40B4-BE49-F238E27FC236}">
                <a16:creationId xmlns:a16="http://schemas.microsoft.com/office/drawing/2014/main" xmlns="" id="{B903E890-17CC-473C-A29D-710AA8FC4A8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6" name="Straight Connector 535" hidden="1">
            <a:extLst>
              <a:ext uri="{FF2B5EF4-FFF2-40B4-BE49-F238E27FC236}">
                <a16:creationId xmlns:a16="http://schemas.microsoft.com/office/drawing/2014/main" xmlns="" id="{675D97F0-D4DB-4A4C-9A25-25E268DD1A3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37" name="Rectangle 536" hidden="1">
            <a:extLst>
              <a:ext uri="{FF2B5EF4-FFF2-40B4-BE49-F238E27FC236}">
                <a16:creationId xmlns:a16="http://schemas.microsoft.com/office/drawing/2014/main" xmlns="" id="{2079CE24-32F8-40C8-8E44-9EE40FADDF71}"/>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538" name="Plus Sign 153" hidden="1">
            <a:extLst>
              <a:ext uri="{FF2B5EF4-FFF2-40B4-BE49-F238E27FC236}">
                <a16:creationId xmlns:a16="http://schemas.microsoft.com/office/drawing/2014/main" xmlns="" id="{E1260234-3B4E-4BEF-BAD8-8981701975B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539" name="Minus Sign 154" hidden="1">
            <a:extLst>
              <a:ext uri="{FF2B5EF4-FFF2-40B4-BE49-F238E27FC236}">
                <a16:creationId xmlns:a16="http://schemas.microsoft.com/office/drawing/2014/main" xmlns="" id="{6DC72B64-5A8D-4A5E-BDD1-4FB70884F1C1}"/>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155</xdr:row>
      <xdr:rowOff>123825</xdr:rowOff>
    </xdr:from>
    <xdr:ext cx="583515" cy="676489"/>
    <xdr:grpSp>
      <xdr:nvGrpSpPr>
        <xdr:cNvPr id="547" name="AddRemoveBTN_PropertyQ10_1" hidden="1">
          <a:extLst>
            <a:ext uri="{FF2B5EF4-FFF2-40B4-BE49-F238E27FC236}">
              <a16:creationId xmlns:a16="http://schemas.microsoft.com/office/drawing/2014/main" xmlns="" id="{E4E91366-A295-419F-B0BF-8CAB6D7FD8C1}"/>
            </a:ext>
          </a:extLst>
        </xdr:cNvPr>
        <xdr:cNvGrpSpPr/>
      </xdr:nvGrpSpPr>
      <xdr:grpSpPr>
        <a:xfrm>
          <a:off x="243840" y="9563100"/>
          <a:ext cx="583515" cy="676489"/>
          <a:chOff x="3783440" y="44020817"/>
          <a:chExt cx="583515" cy="690735"/>
        </a:xfrm>
      </xdr:grpSpPr>
      <xdr:sp macro="" textlink="">
        <xdr:nvSpPr>
          <xdr:cNvPr id="548" name="Rounded Rectangle 19" hidden="1">
            <a:extLst>
              <a:ext uri="{FF2B5EF4-FFF2-40B4-BE49-F238E27FC236}">
                <a16:creationId xmlns:a16="http://schemas.microsoft.com/office/drawing/2014/main" xmlns="" id="{5189BA21-791E-4B22-A993-57F7511D7D1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49" name="Straight Connector 548" hidden="1">
            <a:extLst>
              <a:ext uri="{FF2B5EF4-FFF2-40B4-BE49-F238E27FC236}">
                <a16:creationId xmlns:a16="http://schemas.microsoft.com/office/drawing/2014/main" xmlns="" id="{CE6629B5-D59F-4F3C-912C-BF5C29CB5F4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50" name="Straight Connector 549" hidden="1">
            <a:extLst>
              <a:ext uri="{FF2B5EF4-FFF2-40B4-BE49-F238E27FC236}">
                <a16:creationId xmlns:a16="http://schemas.microsoft.com/office/drawing/2014/main" xmlns="" id="{8A5146ED-6C3C-4E1F-B96C-8999736E9480}"/>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51" name="Rectangle 550" hidden="1">
            <a:extLst>
              <a:ext uri="{FF2B5EF4-FFF2-40B4-BE49-F238E27FC236}">
                <a16:creationId xmlns:a16="http://schemas.microsoft.com/office/drawing/2014/main" xmlns="" id="{9082EDB2-DAAA-47AB-BA8B-88467A467DB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0_1_Add" textlink="">
        <xdr:nvSpPr>
          <xdr:cNvPr id="552" name="Plus Sign 153" hidden="1">
            <a:extLst>
              <a:ext uri="{FF2B5EF4-FFF2-40B4-BE49-F238E27FC236}">
                <a16:creationId xmlns:a16="http://schemas.microsoft.com/office/drawing/2014/main" xmlns="" id="{F0F1789C-AC71-4E78-81CF-CEC129D0CB8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0_1_Remove" textlink="">
        <xdr:nvSpPr>
          <xdr:cNvPr id="553" name="Minus Sign 154" hidden="1">
            <a:extLst>
              <a:ext uri="{FF2B5EF4-FFF2-40B4-BE49-F238E27FC236}">
                <a16:creationId xmlns:a16="http://schemas.microsoft.com/office/drawing/2014/main" xmlns="" id="{822384E2-10DB-4ECD-AEBB-C237CD82D58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154</xdr:row>
      <xdr:rowOff>0</xdr:rowOff>
    </xdr:from>
    <xdr:ext cx="583515" cy="676489"/>
    <xdr:grpSp>
      <xdr:nvGrpSpPr>
        <xdr:cNvPr id="554" name="AddRemoveBTN_ChargesQ3_1" hidden="1">
          <a:extLst>
            <a:ext uri="{FF2B5EF4-FFF2-40B4-BE49-F238E27FC236}">
              <a16:creationId xmlns:a16="http://schemas.microsoft.com/office/drawing/2014/main" xmlns="" id="{EE8EF0B0-27C3-4786-9DCB-893FF2C7E84F}"/>
            </a:ext>
          </a:extLst>
        </xdr:cNvPr>
        <xdr:cNvGrpSpPr/>
      </xdr:nvGrpSpPr>
      <xdr:grpSpPr>
        <a:xfrm>
          <a:off x="243840" y="9563100"/>
          <a:ext cx="583515" cy="676489"/>
          <a:chOff x="3783440" y="44020817"/>
          <a:chExt cx="583515" cy="690735"/>
        </a:xfrm>
      </xdr:grpSpPr>
      <xdr:sp macro="" textlink="">
        <xdr:nvSpPr>
          <xdr:cNvPr id="555" name="Rounded Rectangle 19" hidden="1">
            <a:extLst>
              <a:ext uri="{FF2B5EF4-FFF2-40B4-BE49-F238E27FC236}">
                <a16:creationId xmlns:a16="http://schemas.microsoft.com/office/drawing/2014/main" xmlns="" id="{C2EBC8EC-D50C-45C5-B69A-67067C6B350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56" name="Straight Connector 555" hidden="1">
            <a:extLst>
              <a:ext uri="{FF2B5EF4-FFF2-40B4-BE49-F238E27FC236}">
                <a16:creationId xmlns:a16="http://schemas.microsoft.com/office/drawing/2014/main" xmlns="" id="{BAC4B514-FB41-447B-889C-869D7E2904B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57" name="Straight Connector 556" hidden="1">
            <a:extLst>
              <a:ext uri="{FF2B5EF4-FFF2-40B4-BE49-F238E27FC236}">
                <a16:creationId xmlns:a16="http://schemas.microsoft.com/office/drawing/2014/main" xmlns="" id="{6246CB38-BF96-4BB1-843B-15E452047C0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58" name="Rectangle 557" hidden="1">
            <a:extLst>
              <a:ext uri="{FF2B5EF4-FFF2-40B4-BE49-F238E27FC236}">
                <a16:creationId xmlns:a16="http://schemas.microsoft.com/office/drawing/2014/main" xmlns="" id="{B2F288FA-1D64-4D2B-956B-4BB97E8DCF0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559" name="Plus Sign 153" hidden="1">
            <a:extLst>
              <a:ext uri="{FF2B5EF4-FFF2-40B4-BE49-F238E27FC236}">
                <a16:creationId xmlns:a16="http://schemas.microsoft.com/office/drawing/2014/main" xmlns="" id="{65722A37-9D64-4626-A72B-83E6D929E880}"/>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560" name="Minus Sign 154" hidden="1">
            <a:extLst>
              <a:ext uri="{FF2B5EF4-FFF2-40B4-BE49-F238E27FC236}">
                <a16:creationId xmlns:a16="http://schemas.microsoft.com/office/drawing/2014/main" xmlns="" id="{E54374CE-AEE8-4F40-929A-891B8C04F91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176</xdr:row>
      <xdr:rowOff>66675</xdr:rowOff>
    </xdr:from>
    <xdr:ext cx="583515" cy="724777"/>
    <xdr:grpSp>
      <xdr:nvGrpSpPr>
        <xdr:cNvPr id="561" name="AddRemoveBTN_PropertyQ11_2" hidden="1">
          <a:extLst>
            <a:ext uri="{FF2B5EF4-FFF2-40B4-BE49-F238E27FC236}">
              <a16:creationId xmlns:a16="http://schemas.microsoft.com/office/drawing/2014/main" xmlns="" id="{BA6B1BFF-26D3-4376-A020-B4797465156B}"/>
            </a:ext>
          </a:extLst>
        </xdr:cNvPr>
        <xdr:cNvGrpSpPr/>
      </xdr:nvGrpSpPr>
      <xdr:grpSpPr>
        <a:xfrm>
          <a:off x="243840" y="10172700"/>
          <a:ext cx="583515" cy="724777"/>
          <a:chOff x="3783440" y="44020817"/>
          <a:chExt cx="583515" cy="690735"/>
        </a:xfrm>
      </xdr:grpSpPr>
      <xdr:sp macro="" textlink="">
        <xdr:nvSpPr>
          <xdr:cNvPr id="562" name="Rounded Rectangle 19" hidden="1">
            <a:extLst>
              <a:ext uri="{FF2B5EF4-FFF2-40B4-BE49-F238E27FC236}">
                <a16:creationId xmlns:a16="http://schemas.microsoft.com/office/drawing/2014/main" xmlns="" id="{EB56068F-5F3B-43AE-B1FB-1CB98712B1E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63" name="Straight Connector 562" hidden="1">
            <a:extLst>
              <a:ext uri="{FF2B5EF4-FFF2-40B4-BE49-F238E27FC236}">
                <a16:creationId xmlns:a16="http://schemas.microsoft.com/office/drawing/2014/main" xmlns="" id="{50B4715F-55BA-45B0-860D-5508ED0D8743}"/>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64" name="Straight Connector 563" hidden="1">
            <a:extLst>
              <a:ext uri="{FF2B5EF4-FFF2-40B4-BE49-F238E27FC236}">
                <a16:creationId xmlns:a16="http://schemas.microsoft.com/office/drawing/2014/main" xmlns="" id="{965B87FB-66CE-4335-8617-63B67B42F06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65" name="Rectangle 564" hidden="1">
            <a:extLst>
              <a:ext uri="{FF2B5EF4-FFF2-40B4-BE49-F238E27FC236}">
                <a16:creationId xmlns:a16="http://schemas.microsoft.com/office/drawing/2014/main" xmlns="" id="{D22929DA-467B-42A7-8F78-05C0C43E769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1_2_Add" textlink="">
        <xdr:nvSpPr>
          <xdr:cNvPr id="566" name="Plus Sign 209" hidden="1">
            <a:extLst>
              <a:ext uri="{FF2B5EF4-FFF2-40B4-BE49-F238E27FC236}">
                <a16:creationId xmlns:a16="http://schemas.microsoft.com/office/drawing/2014/main" xmlns="" id="{8D37E6D6-E9C2-4667-A46F-5192B57FB7A8}"/>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1_2_Remove" textlink="">
        <xdr:nvSpPr>
          <xdr:cNvPr id="567" name="Minus Sign 210" hidden="1">
            <a:extLst>
              <a:ext uri="{FF2B5EF4-FFF2-40B4-BE49-F238E27FC236}">
                <a16:creationId xmlns:a16="http://schemas.microsoft.com/office/drawing/2014/main" xmlns="" id="{047DD81B-554B-4C30-8666-D94AFF3B959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165</xdr:row>
      <xdr:rowOff>66675</xdr:rowOff>
    </xdr:from>
    <xdr:ext cx="583515" cy="676489"/>
    <xdr:grpSp>
      <xdr:nvGrpSpPr>
        <xdr:cNvPr id="568" name="AddRemoveBTN_PropertyQ11_1" hidden="1">
          <a:extLst>
            <a:ext uri="{FF2B5EF4-FFF2-40B4-BE49-F238E27FC236}">
              <a16:creationId xmlns:a16="http://schemas.microsoft.com/office/drawing/2014/main" xmlns="" id="{00F94715-AF1C-4896-8292-1F8EEFBC8F0E}"/>
            </a:ext>
          </a:extLst>
        </xdr:cNvPr>
        <xdr:cNvGrpSpPr/>
      </xdr:nvGrpSpPr>
      <xdr:grpSpPr>
        <a:xfrm>
          <a:off x="243840" y="10172700"/>
          <a:ext cx="583515" cy="676489"/>
          <a:chOff x="3783440" y="44020817"/>
          <a:chExt cx="583515" cy="690735"/>
        </a:xfrm>
      </xdr:grpSpPr>
      <xdr:sp macro="" textlink="">
        <xdr:nvSpPr>
          <xdr:cNvPr id="569" name="Rounded Rectangle 19" hidden="1">
            <a:extLst>
              <a:ext uri="{FF2B5EF4-FFF2-40B4-BE49-F238E27FC236}">
                <a16:creationId xmlns:a16="http://schemas.microsoft.com/office/drawing/2014/main" xmlns="" id="{0C8F2118-F1CE-4D68-8B14-1B441580AB62}"/>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70" name="Straight Connector 569" hidden="1">
            <a:extLst>
              <a:ext uri="{FF2B5EF4-FFF2-40B4-BE49-F238E27FC236}">
                <a16:creationId xmlns:a16="http://schemas.microsoft.com/office/drawing/2014/main" xmlns="" id="{E0DB01A1-30FF-409B-9E36-FCF5EA56C0D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1" name="Straight Connector 570" hidden="1">
            <a:extLst>
              <a:ext uri="{FF2B5EF4-FFF2-40B4-BE49-F238E27FC236}">
                <a16:creationId xmlns:a16="http://schemas.microsoft.com/office/drawing/2014/main" xmlns="" id="{C394BC79-7712-45CC-AD13-4CD01CEFCC4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72" name="Rectangle 571" hidden="1">
            <a:extLst>
              <a:ext uri="{FF2B5EF4-FFF2-40B4-BE49-F238E27FC236}">
                <a16:creationId xmlns:a16="http://schemas.microsoft.com/office/drawing/2014/main" xmlns="" id="{AE42D018-7132-4B56-96ED-829C235B4D6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1_1_Add" textlink="">
        <xdr:nvSpPr>
          <xdr:cNvPr id="573" name="Plus Sign 153" hidden="1">
            <a:extLst>
              <a:ext uri="{FF2B5EF4-FFF2-40B4-BE49-F238E27FC236}">
                <a16:creationId xmlns:a16="http://schemas.microsoft.com/office/drawing/2014/main" xmlns="" id="{0BFF1560-87C0-4F6C-8FAA-C33C9184D11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1_1_Remove" textlink="">
        <xdr:nvSpPr>
          <xdr:cNvPr id="574" name="Minus Sign 154" hidden="1">
            <a:extLst>
              <a:ext uri="{FF2B5EF4-FFF2-40B4-BE49-F238E27FC236}">
                <a16:creationId xmlns:a16="http://schemas.microsoft.com/office/drawing/2014/main" xmlns="" id="{291DADE2-4B11-4176-91DB-7CF9A5E88EB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165</xdr:row>
      <xdr:rowOff>0</xdr:rowOff>
    </xdr:from>
    <xdr:ext cx="583515" cy="676489"/>
    <xdr:grpSp>
      <xdr:nvGrpSpPr>
        <xdr:cNvPr id="575" name="AddRemoveBTN_ChargesQ3_1" hidden="1">
          <a:extLst>
            <a:ext uri="{FF2B5EF4-FFF2-40B4-BE49-F238E27FC236}">
              <a16:creationId xmlns:a16="http://schemas.microsoft.com/office/drawing/2014/main" xmlns="" id="{9B24BFFB-0A0F-4324-A661-015E0CB78BFF}"/>
            </a:ext>
          </a:extLst>
        </xdr:cNvPr>
        <xdr:cNvGrpSpPr/>
      </xdr:nvGrpSpPr>
      <xdr:grpSpPr>
        <a:xfrm>
          <a:off x="243840" y="10172700"/>
          <a:ext cx="583515" cy="676489"/>
          <a:chOff x="3783440" y="44020817"/>
          <a:chExt cx="583515" cy="690735"/>
        </a:xfrm>
      </xdr:grpSpPr>
      <xdr:sp macro="" textlink="">
        <xdr:nvSpPr>
          <xdr:cNvPr id="576" name="Rounded Rectangle 19" hidden="1">
            <a:extLst>
              <a:ext uri="{FF2B5EF4-FFF2-40B4-BE49-F238E27FC236}">
                <a16:creationId xmlns:a16="http://schemas.microsoft.com/office/drawing/2014/main" xmlns="" id="{73674761-084D-4754-A3F9-4EA17C1EC7F8}"/>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77" name="Straight Connector 576" hidden="1">
            <a:extLst>
              <a:ext uri="{FF2B5EF4-FFF2-40B4-BE49-F238E27FC236}">
                <a16:creationId xmlns:a16="http://schemas.microsoft.com/office/drawing/2014/main" xmlns="" id="{7A5F031C-AB29-4774-A4A1-703AB781C94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8" name="Straight Connector 577" hidden="1">
            <a:extLst>
              <a:ext uri="{FF2B5EF4-FFF2-40B4-BE49-F238E27FC236}">
                <a16:creationId xmlns:a16="http://schemas.microsoft.com/office/drawing/2014/main" xmlns="" id="{69451853-F84A-4218-B713-AD066996215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79" name="Rectangle 578" hidden="1">
            <a:extLst>
              <a:ext uri="{FF2B5EF4-FFF2-40B4-BE49-F238E27FC236}">
                <a16:creationId xmlns:a16="http://schemas.microsoft.com/office/drawing/2014/main" xmlns="" id="{3FAB4F0B-593E-496F-9A47-0B15E7FC34E6}"/>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580" name="Plus Sign 153" hidden="1">
            <a:extLst>
              <a:ext uri="{FF2B5EF4-FFF2-40B4-BE49-F238E27FC236}">
                <a16:creationId xmlns:a16="http://schemas.microsoft.com/office/drawing/2014/main" xmlns="" id="{F0610CC4-6655-4F3F-9DD6-39F20E4E737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581" name="Minus Sign 154" hidden="1">
            <a:extLst>
              <a:ext uri="{FF2B5EF4-FFF2-40B4-BE49-F238E27FC236}">
                <a16:creationId xmlns:a16="http://schemas.microsoft.com/office/drawing/2014/main" xmlns="" id="{141478FB-F11A-44A3-92CF-AD15A5118F2B}"/>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182</xdr:row>
      <xdr:rowOff>57150</xdr:rowOff>
    </xdr:from>
    <xdr:ext cx="583515" cy="676489"/>
    <xdr:grpSp>
      <xdr:nvGrpSpPr>
        <xdr:cNvPr id="589" name="AddRemoveBTN_PropertyQ12_1" hidden="1">
          <a:extLst>
            <a:ext uri="{FF2B5EF4-FFF2-40B4-BE49-F238E27FC236}">
              <a16:creationId xmlns:a16="http://schemas.microsoft.com/office/drawing/2014/main" xmlns="" id="{2F7D0006-1597-4237-B3C5-E1DDD0868694}"/>
            </a:ext>
          </a:extLst>
        </xdr:cNvPr>
        <xdr:cNvGrpSpPr/>
      </xdr:nvGrpSpPr>
      <xdr:grpSpPr>
        <a:xfrm>
          <a:off x="243840" y="10820400"/>
          <a:ext cx="583515" cy="676489"/>
          <a:chOff x="3783440" y="44020817"/>
          <a:chExt cx="583515" cy="690735"/>
        </a:xfrm>
      </xdr:grpSpPr>
      <xdr:sp macro="" textlink="">
        <xdr:nvSpPr>
          <xdr:cNvPr id="590" name="Rounded Rectangle 19" hidden="1">
            <a:extLst>
              <a:ext uri="{FF2B5EF4-FFF2-40B4-BE49-F238E27FC236}">
                <a16:creationId xmlns:a16="http://schemas.microsoft.com/office/drawing/2014/main" xmlns="" id="{65738AB0-B6E2-4149-B547-43A3BED6726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91" name="Straight Connector 590" hidden="1">
            <a:extLst>
              <a:ext uri="{FF2B5EF4-FFF2-40B4-BE49-F238E27FC236}">
                <a16:creationId xmlns:a16="http://schemas.microsoft.com/office/drawing/2014/main" xmlns="" id="{9316D310-81C1-4BAF-B237-A3DC8F3B8A0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92" name="Straight Connector 591" hidden="1">
            <a:extLst>
              <a:ext uri="{FF2B5EF4-FFF2-40B4-BE49-F238E27FC236}">
                <a16:creationId xmlns:a16="http://schemas.microsoft.com/office/drawing/2014/main" xmlns="" id="{7B1163A0-7083-44B3-B415-B4B6A032B621}"/>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93" name="Rectangle 592" hidden="1">
            <a:extLst>
              <a:ext uri="{FF2B5EF4-FFF2-40B4-BE49-F238E27FC236}">
                <a16:creationId xmlns:a16="http://schemas.microsoft.com/office/drawing/2014/main" xmlns="" id="{32F7477E-D629-45BE-BCE6-71DB54F1C0F4}"/>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2_1_Add" textlink="">
        <xdr:nvSpPr>
          <xdr:cNvPr id="594" name="Plus Sign 153" hidden="1">
            <a:extLst>
              <a:ext uri="{FF2B5EF4-FFF2-40B4-BE49-F238E27FC236}">
                <a16:creationId xmlns:a16="http://schemas.microsoft.com/office/drawing/2014/main" xmlns="" id="{814C7959-28D0-4C80-A7AB-5912DC25C2F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2_1_Remove" textlink="">
        <xdr:nvSpPr>
          <xdr:cNvPr id="595" name="Minus Sign 154" hidden="1">
            <a:extLst>
              <a:ext uri="{FF2B5EF4-FFF2-40B4-BE49-F238E27FC236}">
                <a16:creationId xmlns:a16="http://schemas.microsoft.com/office/drawing/2014/main" xmlns="" id="{CE006385-8A9B-4087-87A7-F801D02DCF6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182</xdr:row>
      <xdr:rowOff>0</xdr:rowOff>
    </xdr:from>
    <xdr:ext cx="583515" cy="676489"/>
    <xdr:grpSp>
      <xdr:nvGrpSpPr>
        <xdr:cNvPr id="596" name="AddRemoveBTN_ChargesQ3_1" hidden="1">
          <a:extLst>
            <a:ext uri="{FF2B5EF4-FFF2-40B4-BE49-F238E27FC236}">
              <a16:creationId xmlns:a16="http://schemas.microsoft.com/office/drawing/2014/main" xmlns="" id="{7673DF4E-CC64-4EFE-BE04-A1824355761D}"/>
            </a:ext>
          </a:extLst>
        </xdr:cNvPr>
        <xdr:cNvGrpSpPr/>
      </xdr:nvGrpSpPr>
      <xdr:grpSpPr>
        <a:xfrm>
          <a:off x="243840" y="10820400"/>
          <a:ext cx="583515" cy="676489"/>
          <a:chOff x="3783440" y="44020817"/>
          <a:chExt cx="583515" cy="690735"/>
        </a:xfrm>
      </xdr:grpSpPr>
      <xdr:sp macro="" textlink="">
        <xdr:nvSpPr>
          <xdr:cNvPr id="597" name="Rounded Rectangle 19" hidden="1">
            <a:extLst>
              <a:ext uri="{FF2B5EF4-FFF2-40B4-BE49-F238E27FC236}">
                <a16:creationId xmlns:a16="http://schemas.microsoft.com/office/drawing/2014/main" xmlns="" id="{1833E268-35BD-4D9D-B534-135F4927224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98" name="Straight Connector 597" hidden="1">
            <a:extLst>
              <a:ext uri="{FF2B5EF4-FFF2-40B4-BE49-F238E27FC236}">
                <a16:creationId xmlns:a16="http://schemas.microsoft.com/office/drawing/2014/main" xmlns="" id="{3FC0CB94-E78D-4CBE-9DE8-5ECC2E92597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99" name="Straight Connector 598" hidden="1">
            <a:extLst>
              <a:ext uri="{FF2B5EF4-FFF2-40B4-BE49-F238E27FC236}">
                <a16:creationId xmlns:a16="http://schemas.microsoft.com/office/drawing/2014/main" xmlns="" id="{D68D4942-48FA-431F-AC25-415D20BDF10F}"/>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00" name="Rectangle 599" hidden="1">
            <a:extLst>
              <a:ext uri="{FF2B5EF4-FFF2-40B4-BE49-F238E27FC236}">
                <a16:creationId xmlns:a16="http://schemas.microsoft.com/office/drawing/2014/main" xmlns="" id="{99B81BA7-F6E4-4D5A-A599-6D8876A0560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601" name="Plus Sign 153" hidden="1">
            <a:extLst>
              <a:ext uri="{FF2B5EF4-FFF2-40B4-BE49-F238E27FC236}">
                <a16:creationId xmlns:a16="http://schemas.microsoft.com/office/drawing/2014/main" xmlns="" id="{59182E7E-5BBC-4472-903A-F9FA92CBBD59}"/>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602" name="Minus Sign 154" hidden="1">
            <a:extLst>
              <a:ext uri="{FF2B5EF4-FFF2-40B4-BE49-F238E27FC236}">
                <a16:creationId xmlns:a16="http://schemas.microsoft.com/office/drawing/2014/main" xmlns="" id="{2E648630-A64B-407B-80F2-E0B6BF63A47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193</xdr:row>
      <xdr:rowOff>9525</xdr:rowOff>
    </xdr:from>
    <xdr:ext cx="583515" cy="676489"/>
    <xdr:grpSp>
      <xdr:nvGrpSpPr>
        <xdr:cNvPr id="610" name="AddRemoveBTN_PropertyQ13_1" hidden="1">
          <a:extLst>
            <a:ext uri="{FF2B5EF4-FFF2-40B4-BE49-F238E27FC236}">
              <a16:creationId xmlns:a16="http://schemas.microsoft.com/office/drawing/2014/main" xmlns="" id="{6BC8BCC9-56ED-462D-B4FC-AD31A8410D59}"/>
            </a:ext>
          </a:extLst>
        </xdr:cNvPr>
        <xdr:cNvGrpSpPr/>
      </xdr:nvGrpSpPr>
      <xdr:grpSpPr>
        <a:xfrm>
          <a:off x="243840" y="12058650"/>
          <a:ext cx="583515" cy="676489"/>
          <a:chOff x="3783440" y="44020817"/>
          <a:chExt cx="583515" cy="690735"/>
        </a:xfrm>
      </xdr:grpSpPr>
      <xdr:sp macro="" textlink="">
        <xdr:nvSpPr>
          <xdr:cNvPr id="611" name="Rounded Rectangle 19" hidden="1">
            <a:extLst>
              <a:ext uri="{FF2B5EF4-FFF2-40B4-BE49-F238E27FC236}">
                <a16:creationId xmlns:a16="http://schemas.microsoft.com/office/drawing/2014/main" xmlns="" id="{5E41D03A-B585-4D76-BD5C-92C6A80160DF}"/>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12" name="Straight Connector 611" hidden="1">
            <a:extLst>
              <a:ext uri="{FF2B5EF4-FFF2-40B4-BE49-F238E27FC236}">
                <a16:creationId xmlns:a16="http://schemas.microsoft.com/office/drawing/2014/main" xmlns="" id="{54EE03CE-23C6-4DD7-AA18-013CB120680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3" name="Straight Connector 612" hidden="1">
            <a:extLst>
              <a:ext uri="{FF2B5EF4-FFF2-40B4-BE49-F238E27FC236}">
                <a16:creationId xmlns:a16="http://schemas.microsoft.com/office/drawing/2014/main" xmlns="" id="{AF46F3FB-3137-40B8-BE5E-E059B86F0E8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14" name="Rectangle 613" hidden="1">
            <a:extLst>
              <a:ext uri="{FF2B5EF4-FFF2-40B4-BE49-F238E27FC236}">
                <a16:creationId xmlns:a16="http://schemas.microsoft.com/office/drawing/2014/main" xmlns="" id="{1CC95DD5-FE0B-488D-8984-A5F8AABDD04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3_1_Add" textlink="">
        <xdr:nvSpPr>
          <xdr:cNvPr id="615" name="Plus Sign 153" hidden="1">
            <a:extLst>
              <a:ext uri="{FF2B5EF4-FFF2-40B4-BE49-F238E27FC236}">
                <a16:creationId xmlns:a16="http://schemas.microsoft.com/office/drawing/2014/main" xmlns="" id="{4D1B157B-EC43-4D82-B0B9-69549524D3C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3_1_Remove" textlink="">
        <xdr:nvSpPr>
          <xdr:cNvPr id="616" name="Minus Sign 154" hidden="1">
            <a:extLst>
              <a:ext uri="{FF2B5EF4-FFF2-40B4-BE49-F238E27FC236}">
                <a16:creationId xmlns:a16="http://schemas.microsoft.com/office/drawing/2014/main" xmlns="" id="{DB8B8BED-4CF3-4276-AB90-84826C5EB8E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193</xdr:row>
      <xdr:rowOff>0</xdr:rowOff>
    </xdr:from>
    <xdr:ext cx="583515" cy="676489"/>
    <xdr:grpSp>
      <xdr:nvGrpSpPr>
        <xdr:cNvPr id="617" name="AddRemoveBTN_ChargesQ3_1" hidden="1">
          <a:extLst>
            <a:ext uri="{FF2B5EF4-FFF2-40B4-BE49-F238E27FC236}">
              <a16:creationId xmlns:a16="http://schemas.microsoft.com/office/drawing/2014/main" xmlns="" id="{B3621193-2FBA-47C5-8D64-C5F3B28044BF}"/>
            </a:ext>
          </a:extLst>
        </xdr:cNvPr>
        <xdr:cNvGrpSpPr/>
      </xdr:nvGrpSpPr>
      <xdr:grpSpPr>
        <a:xfrm>
          <a:off x="243840" y="12058650"/>
          <a:ext cx="583515" cy="676489"/>
          <a:chOff x="3783440" y="44020817"/>
          <a:chExt cx="583515" cy="690735"/>
        </a:xfrm>
      </xdr:grpSpPr>
      <xdr:sp macro="" textlink="">
        <xdr:nvSpPr>
          <xdr:cNvPr id="618" name="Rounded Rectangle 19" hidden="1">
            <a:extLst>
              <a:ext uri="{FF2B5EF4-FFF2-40B4-BE49-F238E27FC236}">
                <a16:creationId xmlns:a16="http://schemas.microsoft.com/office/drawing/2014/main" xmlns="" id="{FAECD811-706A-47A0-9803-DC736FD217B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19" name="Straight Connector 618" hidden="1">
            <a:extLst>
              <a:ext uri="{FF2B5EF4-FFF2-40B4-BE49-F238E27FC236}">
                <a16:creationId xmlns:a16="http://schemas.microsoft.com/office/drawing/2014/main" xmlns="" id="{96B19D54-ECC6-4C65-B217-5242E6F6FD9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20" name="Straight Connector 619" hidden="1">
            <a:extLst>
              <a:ext uri="{FF2B5EF4-FFF2-40B4-BE49-F238E27FC236}">
                <a16:creationId xmlns:a16="http://schemas.microsoft.com/office/drawing/2014/main" xmlns="" id="{F4993572-3664-4EA3-B702-52269129C03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21" name="Rectangle 620" hidden="1">
            <a:extLst>
              <a:ext uri="{FF2B5EF4-FFF2-40B4-BE49-F238E27FC236}">
                <a16:creationId xmlns:a16="http://schemas.microsoft.com/office/drawing/2014/main" xmlns="" id="{5B448960-A3E9-4AC7-98DE-34185060B04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622" name="Plus Sign 153" hidden="1">
            <a:extLst>
              <a:ext uri="{FF2B5EF4-FFF2-40B4-BE49-F238E27FC236}">
                <a16:creationId xmlns:a16="http://schemas.microsoft.com/office/drawing/2014/main" xmlns="" id="{C95A4131-AED2-4A5E-86B0-05675E67D218}"/>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623" name="Minus Sign 154" hidden="1">
            <a:extLst>
              <a:ext uri="{FF2B5EF4-FFF2-40B4-BE49-F238E27FC236}">
                <a16:creationId xmlns:a16="http://schemas.microsoft.com/office/drawing/2014/main" xmlns="" id="{6EAEC851-BBEB-4620-8302-6FBCAC1E111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212</xdr:row>
      <xdr:rowOff>19050</xdr:rowOff>
    </xdr:from>
    <xdr:ext cx="583515" cy="724777"/>
    <xdr:grpSp>
      <xdr:nvGrpSpPr>
        <xdr:cNvPr id="624" name="AddRemoveBTN_PropertyQ14_2" hidden="1">
          <a:extLst>
            <a:ext uri="{FF2B5EF4-FFF2-40B4-BE49-F238E27FC236}">
              <a16:creationId xmlns:a16="http://schemas.microsoft.com/office/drawing/2014/main" xmlns="" id="{78690D62-2528-450D-B07D-534F8F8A467E}"/>
            </a:ext>
          </a:extLst>
        </xdr:cNvPr>
        <xdr:cNvGrpSpPr/>
      </xdr:nvGrpSpPr>
      <xdr:grpSpPr>
        <a:xfrm>
          <a:off x="243840" y="12401550"/>
          <a:ext cx="583515" cy="724777"/>
          <a:chOff x="3783440" y="44020817"/>
          <a:chExt cx="583515" cy="690735"/>
        </a:xfrm>
      </xdr:grpSpPr>
      <xdr:sp macro="" textlink="">
        <xdr:nvSpPr>
          <xdr:cNvPr id="625" name="Rounded Rectangle 19" hidden="1">
            <a:extLst>
              <a:ext uri="{FF2B5EF4-FFF2-40B4-BE49-F238E27FC236}">
                <a16:creationId xmlns:a16="http://schemas.microsoft.com/office/drawing/2014/main" xmlns="" id="{5199E53C-BB49-43AD-8E11-155C97369111}"/>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26" name="Straight Connector 625" hidden="1">
            <a:extLst>
              <a:ext uri="{FF2B5EF4-FFF2-40B4-BE49-F238E27FC236}">
                <a16:creationId xmlns:a16="http://schemas.microsoft.com/office/drawing/2014/main" xmlns="" id="{3BDBDFBE-F5F9-444B-8999-375ED4E2C96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27" name="Straight Connector 626" hidden="1">
            <a:extLst>
              <a:ext uri="{FF2B5EF4-FFF2-40B4-BE49-F238E27FC236}">
                <a16:creationId xmlns:a16="http://schemas.microsoft.com/office/drawing/2014/main" xmlns="" id="{2E4C60ED-A958-4B32-8652-28C0BD3D3F1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28" name="Rectangle 627" hidden="1">
            <a:extLst>
              <a:ext uri="{FF2B5EF4-FFF2-40B4-BE49-F238E27FC236}">
                <a16:creationId xmlns:a16="http://schemas.microsoft.com/office/drawing/2014/main" xmlns="" id="{334FC031-A30E-4E07-BB76-30CB2300696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4_2_Add" textlink="">
        <xdr:nvSpPr>
          <xdr:cNvPr id="629" name="Plus Sign 209" hidden="1">
            <a:extLst>
              <a:ext uri="{FF2B5EF4-FFF2-40B4-BE49-F238E27FC236}">
                <a16:creationId xmlns:a16="http://schemas.microsoft.com/office/drawing/2014/main" xmlns="" id="{EB27CC32-61BA-46A2-B6E3-4A200DB57EBC}"/>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4_2_Remove" textlink="">
        <xdr:nvSpPr>
          <xdr:cNvPr id="630" name="Minus Sign 210" hidden="1">
            <a:extLst>
              <a:ext uri="{FF2B5EF4-FFF2-40B4-BE49-F238E27FC236}">
                <a16:creationId xmlns:a16="http://schemas.microsoft.com/office/drawing/2014/main" xmlns="" id="{1009AEF2-707E-4254-A092-CD74A2C58080}"/>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204</xdr:row>
      <xdr:rowOff>9525</xdr:rowOff>
    </xdr:from>
    <xdr:ext cx="583515" cy="676489"/>
    <xdr:grpSp>
      <xdr:nvGrpSpPr>
        <xdr:cNvPr id="631" name="AddRemoveBTN_PropertyQ14_1" hidden="1">
          <a:extLst>
            <a:ext uri="{FF2B5EF4-FFF2-40B4-BE49-F238E27FC236}">
              <a16:creationId xmlns:a16="http://schemas.microsoft.com/office/drawing/2014/main" xmlns="" id="{1FBF60C3-A2B2-455F-A8D5-E0275FE1A580}"/>
            </a:ext>
          </a:extLst>
        </xdr:cNvPr>
        <xdr:cNvGrpSpPr/>
      </xdr:nvGrpSpPr>
      <xdr:grpSpPr>
        <a:xfrm>
          <a:off x="243840" y="12401550"/>
          <a:ext cx="583515" cy="676489"/>
          <a:chOff x="3783440" y="44020817"/>
          <a:chExt cx="583515" cy="690735"/>
        </a:xfrm>
      </xdr:grpSpPr>
      <xdr:sp macro="" textlink="">
        <xdr:nvSpPr>
          <xdr:cNvPr id="632" name="Rounded Rectangle 19" hidden="1">
            <a:extLst>
              <a:ext uri="{FF2B5EF4-FFF2-40B4-BE49-F238E27FC236}">
                <a16:creationId xmlns:a16="http://schemas.microsoft.com/office/drawing/2014/main" xmlns="" id="{9A4E8A28-D573-404A-927F-655290E9919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33" name="Straight Connector 632" hidden="1">
            <a:extLst>
              <a:ext uri="{FF2B5EF4-FFF2-40B4-BE49-F238E27FC236}">
                <a16:creationId xmlns:a16="http://schemas.microsoft.com/office/drawing/2014/main" xmlns="" id="{847EFF72-8DD7-4EDC-AABA-27EC8FD8ED0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34" name="Straight Connector 633" hidden="1">
            <a:extLst>
              <a:ext uri="{FF2B5EF4-FFF2-40B4-BE49-F238E27FC236}">
                <a16:creationId xmlns:a16="http://schemas.microsoft.com/office/drawing/2014/main" xmlns="" id="{6ECB9D46-78B7-4E7F-A12D-DCA024B86F2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35" name="Rectangle 634" hidden="1">
            <a:extLst>
              <a:ext uri="{FF2B5EF4-FFF2-40B4-BE49-F238E27FC236}">
                <a16:creationId xmlns:a16="http://schemas.microsoft.com/office/drawing/2014/main" xmlns="" id="{69A284C6-9C8B-4E92-BF5B-DD1A1A87939D}"/>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4_1_Add" textlink="">
        <xdr:nvSpPr>
          <xdr:cNvPr id="636" name="Plus Sign 153" hidden="1">
            <a:extLst>
              <a:ext uri="{FF2B5EF4-FFF2-40B4-BE49-F238E27FC236}">
                <a16:creationId xmlns:a16="http://schemas.microsoft.com/office/drawing/2014/main" xmlns="" id="{12E6C1BF-96E3-413A-9982-93DE6A119A0E}"/>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4_1_Remove" textlink="">
        <xdr:nvSpPr>
          <xdr:cNvPr id="637" name="Minus Sign 154" hidden="1">
            <a:extLst>
              <a:ext uri="{FF2B5EF4-FFF2-40B4-BE49-F238E27FC236}">
                <a16:creationId xmlns:a16="http://schemas.microsoft.com/office/drawing/2014/main" xmlns="" id="{602DDD51-6C10-4AFC-81A9-57BD9111133C}"/>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204</xdr:row>
      <xdr:rowOff>0</xdr:rowOff>
    </xdr:from>
    <xdr:ext cx="583515" cy="676489"/>
    <xdr:grpSp>
      <xdr:nvGrpSpPr>
        <xdr:cNvPr id="638" name="AddRemoveBTN_ChargesQ3_1" hidden="1">
          <a:extLst>
            <a:ext uri="{FF2B5EF4-FFF2-40B4-BE49-F238E27FC236}">
              <a16:creationId xmlns:a16="http://schemas.microsoft.com/office/drawing/2014/main" xmlns="" id="{746C06D1-4F47-4290-B108-082813FB11E7}"/>
            </a:ext>
          </a:extLst>
        </xdr:cNvPr>
        <xdr:cNvGrpSpPr/>
      </xdr:nvGrpSpPr>
      <xdr:grpSpPr>
        <a:xfrm>
          <a:off x="243840" y="12401550"/>
          <a:ext cx="583515" cy="676489"/>
          <a:chOff x="3783440" y="44020817"/>
          <a:chExt cx="583515" cy="690735"/>
        </a:xfrm>
      </xdr:grpSpPr>
      <xdr:sp macro="" textlink="">
        <xdr:nvSpPr>
          <xdr:cNvPr id="639" name="Rounded Rectangle 19" hidden="1">
            <a:extLst>
              <a:ext uri="{FF2B5EF4-FFF2-40B4-BE49-F238E27FC236}">
                <a16:creationId xmlns:a16="http://schemas.microsoft.com/office/drawing/2014/main" xmlns="" id="{C4FBDBE2-81F4-4A08-B9B3-20B4C87B0B5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40" name="Straight Connector 639" hidden="1">
            <a:extLst>
              <a:ext uri="{FF2B5EF4-FFF2-40B4-BE49-F238E27FC236}">
                <a16:creationId xmlns:a16="http://schemas.microsoft.com/office/drawing/2014/main" xmlns="" id="{F0632288-71CD-4108-9AEA-88D62D88DA59}"/>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41" name="Straight Connector 640" hidden="1">
            <a:extLst>
              <a:ext uri="{FF2B5EF4-FFF2-40B4-BE49-F238E27FC236}">
                <a16:creationId xmlns:a16="http://schemas.microsoft.com/office/drawing/2014/main" xmlns="" id="{076B659A-B980-4047-BEC6-F28BDA40DB42}"/>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42" name="Rectangle 641" hidden="1">
            <a:extLst>
              <a:ext uri="{FF2B5EF4-FFF2-40B4-BE49-F238E27FC236}">
                <a16:creationId xmlns:a16="http://schemas.microsoft.com/office/drawing/2014/main" xmlns="" id="{CF3ECE75-2853-43DF-85A3-58FAA4F7814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643" name="Plus Sign 153" hidden="1">
            <a:extLst>
              <a:ext uri="{FF2B5EF4-FFF2-40B4-BE49-F238E27FC236}">
                <a16:creationId xmlns:a16="http://schemas.microsoft.com/office/drawing/2014/main" xmlns="" id="{FBCD5F35-2253-426F-88F8-57363BA22F0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644" name="Minus Sign 154" hidden="1">
            <a:extLst>
              <a:ext uri="{FF2B5EF4-FFF2-40B4-BE49-F238E27FC236}">
                <a16:creationId xmlns:a16="http://schemas.microsoft.com/office/drawing/2014/main" xmlns="" id="{E251E4CB-DFEA-45B4-B065-D70404FA318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218</xdr:row>
      <xdr:rowOff>66675</xdr:rowOff>
    </xdr:from>
    <xdr:ext cx="583515" cy="676489"/>
    <xdr:grpSp>
      <xdr:nvGrpSpPr>
        <xdr:cNvPr id="652" name="AddRemoveBTN_PropertyQ15_1" hidden="1">
          <a:extLst>
            <a:ext uri="{FF2B5EF4-FFF2-40B4-BE49-F238E27FC236}">
              <a16:creationId xmlns:a16="http://schemas.microsoft.com/office/drawing/2014/main" xmlns="" id="{7FF86F1A-66ED-4981-9A78-E233DBBB55EC}"/>
            </a:ext>
          </a:extLst>
        </xdr:cNvPr>
        <xdr:cNvGrpSpPr/>
      </xdr:nvGrpSpPr>
      <xdr:grpSpPr>
        <a:xfrm>
          <a:off x="243840" y="13144500"/>
          <a:ext cx="583515" cy="676489"/>
          <a:chOff x="3783440" y="44020817"/>
          <a:chExt cx="583515" cy="690735"/>
        </a:xfrm>
      </xdr:grpSpPr>
      <xdr:sp macro="" textlink="">
        <xdr:nvSpPr>
          <xdr:cNvPr id="653" name="Rounded Rectangle 19" hidden="1">
            <a:extLst>
              <a:ext uri="{FF2B5EF4-FFF2-40B4-BE49-F238E27FC236}">
                <a16:creationId xmlns:a16="http://schemas.microsoft.com/office/drawing/2014/main" xmlns="" id="{3EDB6757-F46A-4EEE-9E39-05DEA248630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54" name="Straight Connector 653" hidden="1">
            <a:extLst>
              <a:ext uri="{FF2B5EF4-FFF2-40B4-BE49-F238E27FC236}">
                <a16:creationId xmlns:a16="http://schemas.microsoft.com/office/drawing/2014/main" xmlns="" id="{8F6834F2-A3DE-46DE-B14D-B5C47BA910D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5" name="Straight Connector 654" hidden="1">
            <a:extLst>
              <a:ext uri="{FF2B5EF4-FFF2-40B4-BE49-F238E27FC236}">
                <a16:creationId xmlns:a16="http://schemas.microsoft.com/office/drawing/2014/main" xmlns="" id="{0FED701B-89C8-49EF-B5A2-32F4F03663F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56" name="Rectangle 655" hidden="1">
            <a:extLst>
              <a:ext uri="{FF2B5EF4-FFF2-40B4-BE49-F238E27FC236}">
                <a16:creationId xmlns:a16="http://schemas.microsoft.com/office/drawing/2014/main" xmlns="" id="{6D274A5D-CC80-4E74-8FB5-08E663F07FA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5_1_Add" textlink="">
        <xdr:nvSpPr>
          <xdr:cNvPr id="657" name="Plus Sign 153" hidden="1">
            <a:extLst>
              <a:ext uri="{FF2B5EF4-FFF2-40B4-BE49-F238E27FC236}">
                <a16:creationId xmlns:a16="http://schemas.microsoft.com/office/drawing/2014/main" xmlns="" id="{50FAA32A-D436-4C34-A8A1-16302A976C8A}"/>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5_1_Remove" textlink="">
        <xdr:nvSpPr>
          <xdr:cNvPr id="658" name="Minus Sign 154" hidden="1">
            <a:extLst>
              <a:ext uri="{FF2B5EF4-FFF2-40B4-BE49-F238E27FC236}">
                <a16:creationId xmlns:a16="http://schemas.microsoft.com/office/drawing/2014/main" xmlns="" id="{A4DDAA4E-C245-4CAB-A701-0BEF765DDC0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218</xdr:row>
      <xdr:rowOff>0</xdr:rowOff>
    </xdr:from>
    <xdr:ext cx="583515" cy="676489"/>
    <xdr:grpSp>
      <xdr:nvGrpSpPr>
        <xdr:cNvPr id="659" name="AddRemoveBTN_ChargesQ3_1" hidden="1">
          <a:extLst>
            <a:ext uri="{FF2B5EF4-FFF2-40B4-BE49-F238E27FC236}">
              <a16:creationId xmlns:a16="http://schemas.microsoft.com/office/drawing/2014/main" xmlns="" id="{24D817DD-0CA7-45E5-A5BE-237CF72360C8}"/>
            </a:ext>
          </a:extLst>
        </xdr:cNvPr>
        <xdr:cNvGrpSpPr/>
      </xdr:nvGrpSpPr>
      <xdr:grpSpPr>
        <a:xfrm>
          <a:off x="243840" y="13144500"/>
          <a:ext cx="583515" cy="676489"/>
          <a:chOff x="3783440" y="44020817"/>
          <a:chExt cx="583515" cy="690735"/>
        </a:xfrm>
      </xdr:grpSpPr>
      <xdr:sp macro="" textlink="">
        <xdr:nvSpPr>
          <xdr:cNvPr id="660" name="Rounded Rectangle 19" hidden="1">
            <a:extLst>
              <a:ext uri="{FF2B5EF4-FFF2-40B4-BE49-F238E27FC236}">
                <a16:creationId xmlns:a16="http://schemas.microsoft.com/office/drawing/2014/main" xmlns="" id="{C21501DA-0B1C-4B57-BC58-0DB75E28253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61" name="Straight Connector 660" hidden="1">
            <a:extLst>
              <a:ext uri="{FF2B5EF4-FFF2-40B4-BE49-F238E27FC236}">
                <a16:creationId xmlns:a16="http://schemas.microsoft.com/office/drawing/2014/main" xmlns="" id="{77708AA5-F1A5-4E0D-BDEB-AB8C18E9D70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62" name="Straight Connector 661" hidden="1">
            <a:extLst>
              <a:ext uri="{FF2B5EF4-FFF2-40B4-BE49-F238E27FC236}">
                <a16:creationId xmlns:a16="http://schemas.microsoft.com/office/drawing/2014/main" xmlns="" id="{4ABF62EE-ACF4-46EF-BD4E-229E067ED7D5}"/>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63" name="Rectangle 662" hidden="1">
            <a:extLst>
              <a:ext uri="{FF2B5EF4-FFF2-40B4-BE49-F238E27FC236}">
                <a16:creationId xmlns:a16="http://schemas.microsoft.com/office/drawing/2014/main" xmlns="" id="{F1C1CDC4-D99A-459F-B411-441284467E78}"/>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664" name="Plus Sign 153" hidden="1">
            <a:extLst>
              <a:ext uri="{FF2B5EF4-FFF2-40B4-BE49-F238E27FC236}">
                <a16:creationId xmlns:a16="http://schemas.microsoft.com/office/drawing/2014/main" xmlns="" id="{7907616A-62FF-4FB8-847B-804EB57F3B16}"/>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665" name="Minus Sign 154" hidden="1">
            <a:extLst>
              <a:ext uri="{FF2B5EF4-FFF2-40B4-BE49-F238E27FC236}">
                <a16:creationId xmlns:a16="http://schemas.microsoft.com/office/drawing/2014/main" xmlns="" id="{E91C8661-00A9-4240-A0AA-EF4E0604B248}"/>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229</xdr:row>
      <xdr:rowOff>57150</xdr:rowOff>
    </xdr:from>
    <xdr:ext cx="583515" cy="676489"/>
    <xdr:grpSp>
      <xdr:nvGrpSpPr>
        <xdr:cNvPr id="673" name="AddRemoveBTN_PropertyQ16_1" hidden="1">
          <a:extLst>
            <a:ext uri="{FF2B5EF4-FFF2-40B4-BE49-F238E27FC236}">
              <a16:creationId xmlns:a16="http://schemas.microsoft.com/office/drawing/2014/main" xmlns="" id="{F35FC228-32B8-453B-A5C6-9E1C5C9189D6}"/>
            </a:ext>
          </a:extLst>
        </xdr:cNvPr>
        <xdr:cNvGrpSpPr/>
      </xdr:nvGrpSpPr>
      <xdr:grpSpPr>
        <a:xfrm>
          <a:off x="243840" y="13487400"/>
          <a:ext cx="583515" cy="676489"/>
          <a:chOff x="3783440" y="44020817"/>
          <a:chExt cx="583515" cy="690735"/>
        </a:xfrm>
      </xdr:grpSpPr>
      <xdr:sp macro="" textlink="">
        <xdr:nvSpPr>
          <xdr:cNvPr id="674" name="Rounded Rectangle 19" hidden="1">
            <a:extLst>
              <a:ext uri="{FF2B5EF4-FFF2-40B4-BE49-F238E27FC236}">
                <a16:creationId xmlns:a16="http://schemas.microsoft.com/office/drawing/2014/main" xmlns="" id="{0F1E0EE2-B250-44E6-A575-A6B044515AC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75" name="Straight Connector 674" hidden="1">
            <a:extLst>
              <a:ext uri="{FF2B5EF4-FFF2-40B4-BE49-F238E27FC236}">
                <a16:creationId xmlns:a16="http://schemas.microsoft.com/office/drawing/2014/main" xmlns="" id="{3C2CD0B7-9F0C-4245-89B0-0F610CDF3A8D}"/>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76" name="Straight Connector 675" hidden="1">
            <a:extLst>
              <a:ext uri="{FF2B5EF4-FFF2-40B4-BE49-F238E27FC236}">
                <a16:creationId xmlns:a16="http://schemas.microsoft.com/office/drawing/2014/main" xmlns="" id="{6BF3A768-5FC6-47BD-8595-095B1C7D3B89}"/>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77" name="Rectangle 676" hidden="1">
            <a:extLst>
              <a:ext uri="{FF2B5EF4-FFF2-40B4-BE49-F238E27FC236}">
                <a16:creationId xmlns:a16="http://schemas.microsoft.com/office/drawing/2014/main" xmlns="" id="{3C7C3C20-7B3D-4506-B665-0082D161D04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6_1_Add" textlink="">
        <xdr:nvSpPr>
          <xdr:cNvPr id="678" name="Plus Sign 153" hidden="1">
            <a:extLst>
              <a:ext uri="{FF2B5EF4-FFF2-40B4-BE49-F238E27FC236}">
                <a16:creationId xmlns:a16="http://schemas.microsoft.com/office/drawing/2014/main" xmlns="" id="{DC47A2FF-1B62-467A-9E62-E38A0E678B5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6_1_Remove" textlink="">
        <xdr:nvSpPr>
          <xdr:cNvPr id="679" name="Minus Sign 154" hidden="1">
            <a:extLst>
              <a:ext uri="{FF2B5EF4-FFF2-40B4-BE49-F238E27FC236}">
                <a16:creationId xmlns:a16="http://schemas.microsoft.com/office/drawing/2014/main" xmlns="" id="{72F717F7-6E7F-4F31-B53A-4ABB53B928C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229</xdr:row>
      <xdr:rowOff>0</xdr:rowOff>
    </xdr:from>
    <xdr:ext cx="583515" cy="676489"/>
    <xdr:grpSp>
      <xdr:nvGrpSpPr>
        <xdr:cNvPr id="680" name="AddRemoveBTN_ChargesQ3_1" hidden="1">
          <a:extLst>
            <a:ext uri="{FF2B5EF4-FFF2-40B4-BE49-F238E27FC236}">
              <a16:creationId xmlns:a16="http://schemas.microsoft.com/office/drawing/2014/main" xmlns="" id="{9CAFB98C-62D5-4D76-BBE7-775B6DAC4001}"/>
            </a:ext>
          </a:extLst>
        </xdr:cNvPr>
        <xdr:cNvGrpSpPr/>
      </xdr:nvGrpSpPr>
      <xdr:grpSpPr>
        <a:xfrm>
          <a:off x="243840" y="13487400"/>
          <a:ext cx="583515" cy="676489"/>
          <a:chOff x="3783440" y="44020817"/>
          <a:chExt cx="583515" cy="690735"/>
        </a:xfrm>
      </xdr:grpSpPr>
      <xdr:sp macro="" textlink="">
        <xdr:nvSpPr>
          <xdr:cNvPr id="681" name="Rounded Rectangle 19" hidden="1">
            <a:extLst>
              <a:ext uri="{FF2B5EF4-FFF2-40B4-BE49-F238E27FC236}">
                <a16:creationId xmlns:a16="http://schemas.microsoft.com/office/drawing/2014/main" xmlns="" id="{62FAFCE0-D5AE-4804-BC5F-1A26E7A6872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82" name="Straight Connector 681" hidden="1">
            <a:extLst>
              <a:ext uri="{FF2B5EF4-FFF2-40B4-BE49-F238E27FC236}">
                <a16:creationId xmlns:a16="http://schemas.microsoft.com/office/drawing/2014/main" xmlns="" id="{BF56BEFB-52FF-4CBA-B631-CC4204D244EC}"/>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83" name="Straight Connector 682" hidden="1">
            <a:extLst>
              <a:ext uri="{FF2B5EF4-FFF2-40B4-BE49-F238E27FC236}">
                <a16:creationId xmlns:a16="http://schemas.microsoft.com/office/drawing/2014/main" xmlns="" id="{DE5F2EC7-628A-4A06-9FB2-A4385AA88B3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84" name="Rectangle 683" hidden="1">
            <a:extLst>
              <a:ext uri="{FF2B5EF4-FFF2-40B4-BE49-F238E27FC236}">
                <a16:creationId xmlns:a16="http://schemas.microsoft.com/office/drawing/2014/main" xmlns="" id="{2A32BC23-D1C9-4109-80A0-04AC24AF4BA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685" name="Plus Sign 153" hidden="1">
            <a:extLst>
              <a:ext uri="{FF2B5EF4-FFF2-40B4-BE49-F238E27FC236}">
                <a16:creationId xmlns:a16="http://schemas.microsoft.com/office/drawing/2014/main" xmlns="" id="{2AB020BF-C709-425C-AF49-7C3346B0922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686" name="Minus Sign 154" hidden="1">
            <a:extLst>
              <a:ext uri="{FF2B5EF4-FFF2-40B4-BE49-F238E27FC236}">
                <a16:creationId xmlns:a16="http://schemas.microsoft.com/office/drawing/2014/main" xmlns="" id="{084A1ED3-33DC-428A-87D2-C1676768ECC5}"/>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252</xdr:row>
      <xdr:rowOff>28575</xdr:rowOff>
    </xdr:from>
    <xdr:ext cx="583515" cy="724777"/>
    <xdr:grpSp>
      <xdr:nvGrpSpPr>
        <xdr:cNvPr id="687" name="AddRemoveBTN_PropertyQ17_2" hidden="1">
          <a:extLst>
            <a:ext uri="{FF2B5EF4-FFF2-40B4-BE49-F238E27FC236}">
              <a16:creationId xmlns:a16="http://schemas.microsoft.com/office/drawing/2014/main" xmlns="" id="{63A5FDA0-BF7E-4054-BC05-42BF313FDDF7}"/>
            </a:ext>
          </a:extLst>
        </xdr:cNvPr>
        <xdr:cNvGrpSpPr/>
      </xdr:nvGrpSpPr>
      <xdr:grpSpPr>
        <a:xfrm>
          <a:off x="243840" y="14439900"/>
          <a:ext cx="583515" cy="724777"/>
          <a:chOff x="3783440" y="44020817"/>
          <a:chExt cx="583515" cy="690735"/>
        </a:xfrm>
      </xdr:grpSpPr>
      <xdr:sp macro="" textlink="">
        <xdr:nvSpPr>
          <xdr:cNvPr id="688" name="Rounded Rectangle 19" hidden="1">
            <a:extLst>
              <a:ext uri="{FF2B5EF4-FFF2-40B4-BE49-F238E27FC236}">
                <a16:creationId xmlns:a16="http://schemas.microsoft.com/office/drawing/2014/main" xmlns="" id="{41174239-ED04-41B1-9350-50516151111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89" name="Straight Connector 688" hidden="1">
            <a:extLst>
              <a:ext uri="{FF2B5EF4-FFF2-40B4-BE49-F238E27FC236}">
                <a16:creationId xmlns:a16="http://schemas.microsoft.com/office/drawing/2014/main" xmlns="" id="{B759D0EB-D764-4742-8D0E-8134879681DE}"/>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0" name="Straight Connector 689" hidden="1">
            <a:extLst>
              <a:ext uri="{FF2B5EF4-FFF2-40B4-BE49-F238E27FC236}">
                <a16:creationId xmlns:a16="http://schemas.microsoft.com/office/drawing/2014/main" xmlns="" id="{A287E4F2-554E-460C-BEC0-46B26BE385C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91" name="Rectangle 690" hidden="1">
            <a:extLst>
              <a:ext uri="{FF2B5EF4-FFF2-40B4-BE49-F238E27FC236}">
                <a16:creationId xmlns:a16="http://schemas.microsoft.com/office/drawing/2014/main" xmlns="" id="{182D31A1-9835-4B32-B9F8-25A54ED8AA32}"/>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7_2_Add" textlink="">
        <xdr:nvSpPr>
          <xdr:cNvPr id="692" name="Plus Sign 209" hidden="1">
            <a:extLst>
              <a:ext uri="{FF2B5EF4-FFF2-40B4-BE49-F238E27FC236}">
                <a16:creationId xmlns:a16="http://schemas.microsoft.com/office/drawing/2014/main" xmlns="" id="{8CFD73B1-118B-425D-B556-AEF6A29CD5DB}"/>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7_2_Remove" textlink="">
        <xdr:nvSpPr>
          <xdr:cNvPr id="693" name="Minus Sign 210" hidden="1">
            <a:extLst>
              <a:ext uri="{FF2B5EF4-FFF2-40B4-BE49-F238E27FC236}">
                <a16:creationId xmlns:a16="http://schemas.microsoft.com/office/drawing/2014/main" xmlns="" id="{0434A346-C2D5-4E69-8E3C-17EA269E7569}"/>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240</xdr:row>
      <xdr:rowOff>85725</xdr:rowOff>
    </xdr:from>
    <xdr:ext cx="583515" cy="676489"/>
    <xdr:grpSp>
      <xdr:nvGrpSpPr>
        <xdr:cNvPr id="694" name="AddRemoveBTN_PropertyQ17_1" hidden="1">
          <a:extLst>
            <a:ext uri="{FF2B5EF4-FFF2-40B4-BE49-F238E27FC236}">
              <a16:creationId xmlns:a16="http://schemas.microsoft.com/office/drawing/2014/main" xmlns="" id="{601782EB-C73B-4642-B6A6-F0E8345C495D}"/>
            </a:ext>
          </a:extLst>
        </xdr:cNvPr>
        <xdr:cNvGrpSpPr/>
      </xdr:nvGrpSpPr>
      <xdr:grpSpPr>
        <a:xfrm>
          <a:off x="243840" y="14439900"/>
          <a:ext cx="583515" cy="676489"/>
          <a:chOff x="3783440" y="44020817"/>
          <a:chExt cx="583515" cy="690735"/>
        </a:xfrm>
      </xdr:grpSpPr>
      <xdr:sp macro="" textlink="">
        <xdr:nvSpPr>
          <xdr:cNvPr id="695" name="Rounded Rectangle 19" hidden="1">
            <a:extLst>
              <a:ext uri="{FF2B5EF4-FFF2-40B4-BE49-F238E27FC236}">
                <a16:creationId xmlns:a16="http://schemas.microsoft.com/office/drawing/2014/main" xmlns="" id="{8334BE9B-0238-4C90-B7F2-E2BEFE8034E7}"/>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96" name="Straight Connector 695" hidden="1">
            <a:extLst>
              <a:ext uri="{FF2B5EF4-FFF2-40B4-BE49-F238E27FC236}">
                <a16:creationId xmlns:a16="http://schemas.microsoft.com/office/drawing/2014/main" xmlns="" id="{E9E352CE-8DDD-40BC-8C16-5E323DD3FD27}"/>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7" name="Straight Connector 696" hidden="1">
            <a:extLst>
              <a:ext uri="{FF2B5EF4-FFF2-40B4-BE49-F238E27FC236}">
                <a16:creationId xmlns:a16="http://schemas.microsoft.com/office/drawing/2014/main" xmlns="" id="{B176A4DD-2724-4F7A-BADD-0363F7F037B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98" name="Rectangle 697" hidden="1">
            <a:extLst>
              <a:ext uri="{FF2B5EF4-FFF2-40B4-BE49-F238E27FC236}">
                <a16:creationId xmlns:a16="http://schemas.microsoft.com/office/drawing/2014/main" xmlns="" id="{0D15F299-E759-477A-A38D-770A6E7239F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7_1_Add" textlink="">
        <xdr:nvSpPr>
          <xdr:cNvPr id="699" name="Plus Sign 153" hidden="1">
            <a:extLst>
              <a:ext uri="{FF2B5EF4-FFF2-40B4-BE49-F238E27FC236}">
                <a16:creationId xmlns:a16="http://schemas.microsoft.com/office/drawing/2014/main" xmlns="" id="{D30E3528-6ADE-43AB-BE5C-D1D3B1A6F825}"/>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7_1_Remove" textlink="">
        <xdr:nvSpPr>
          <xdr:cNvPr id="700" name="Minus Sign 154" hidden="1">
            <a:extLst>
              <a:ext uri="{FF2B5EF4-FFF2-40B4-BE49-F238E27FC236}">
                <a16:creationId xmlns:a16="http://schemas.microsoft.com/office/drawing/2014/main" xmlns="" id="{E5D09092-367C-46B4-B6A0-73BCB0785D7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240</xdr:row>
      <xdr:rowOff>0</xdr:rowOff>
    </xdr:from>
    <xdr:ext cx="583515" cy="676489"/>
    <xdr:grpSp>
      <xdr:nvGrpSpPr>
        <xdr:cNvPr id="701" name="AddRemoveBTN_ChargesQ3_1" hidden="1">
          <a:extLst>
            <a:ext uri="{FF2B5EF4-FFF2-40B4-BE49-F238E27FC236}">
              <a16:creationId xmlns:a16="http://schemas.microsoft.com/office/drawing/2014/main" xmlns="" id="{44A1B328-D5F6-4B53-B6A4-E4AED1B7E8C5}"/>
            </a:ext>
          </a:extLst>
        </xdr:cNvPr>
        <xdr:cNvGrpSpPr/>
      </xdr:nvGrpSpPr>
      <xdr:grpSpPr>
        <a:xfrm>
          <a:off x="243840" y="14439900"/>
          <a:ext cx="583515" cy="676489"/>
          <a:chOff x="3783440" y="44020817"/>
          <a:chExt cx="583515" cy="690735"/>
        </a:xfrm>
      </xdr:grpSpPr>
      <xdr:sp macro="" textlink="">
        <xdr:nvSpPr>
          <xdr:cNvPr id="702" name="Rounded Rectangle 19" hidden="1">
            <a:extLst>
              <a:ext uri="{FF2B5EF4-FFF2-40B4-BE49-F238E27FC236}">
                <a16:creationId xmlns:a16="http://schemas.microsoft.com/office/drawing/2014/main" xmlns="" id="{9A317237-9AA2-4FA0-BD3F-951F2A92B89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03" name="Straight Connector 702" hidden="1">
            <a:extLst>
              <a:ext uri="{FF2B5EF4-FFF2-40B4-BE49-F238E27FC236}">
                <a16:creationId xmlns:a16="http://schemas.microsoft.com/office/drawing/2014/main" xmlns="" id="{A85C2518-43A9-4367-9962-904E60C029A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04" name="Straight Connector 703" hidden="1">
            <a:extLst>
              <a:ext uri="{FF2B5EF4-FFF2-40B4-BE49-F238E27FC236}">
                <a16:creationId xmlns:a16="http://schemas.microsoft.com/office/drawing/2014/main" xmlns="" id="{CF518979-FD08-4F17-B71F-F9937876C50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05" name="Rectangle 704" hidden="1">
            <a:extLst>
              <a:ext uri="{FF2B5EF4-FFF2-40B4-BE49-F238E27FC236}">
                <a16:creationId xmlns:a16="http://schemas.microsoft.com/office/drawing/2014/main" xmlns="" id="{EDEA9542-EA95-43AA-B706-59BFA71F135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706" name="Plus Sign 153" hidden="1">
            <a:extLst>
              <a:ext uri="{FF2B5EF4-FFF2-40B4-BE49-F238E27FC236}">
                <a16:creationId xmlns:a16="http://schemas.microsoft.com/office/drawing/2014/main" xmlns="" id="{FBD64186-A1C7-4669-A390-A41007488992}"/>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707" name="Minus Sign 154" hidden="1">
            <a:extLst>
              <a:ext uri="{FF2B5EF4-FFF2-40B4-BE49-F238E27FC236}">
                <a16:creationId xmlns:a16="http://schemas.microsoft.com/office/drawing/2014/main" xmlns="" id="{CA96B9C9-2B2E-43D5-85A9-3A9790AEE312}"/>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267</xdr:row>
      <xdr:rowOff>57150</xdr:rowOff>
    </xdr:from>
    <xdr:ext cx="583515" cy="724777"/>
    <xdr:grpSp>
      <xdr:nvGrpSpPr>
        <xdr:cNvPr id="708" name="AddRemoveBTN_PropertyQ18_2" hidden="1">
          <a:extLst>
            <a:ext uri="{FF2B5EF4-FFF2-40B4-BE49-F238E27FC236}">
              <a16:creationId xmlns:a16="http://schemas.microsoft.com/office/drawing/2014/main" xmlns="" id="{4B15DF67-5A01-4983-B78F-E229728CEF5E}"/>
            </a:ext>
          </a:extLst>
        </xdr:cNvPr>
        <xdr:cNvGrpSpPr/>
      </xdr:nvGrpSpPr>
      <xdr:grpSpPr>
        <a:xfrm>
          <a:off x="243840" y="14782800"/>
          <a:ext cx="583515" cy="724777"/>
          <a:chOff x="3783440" y="44020817"/>
          <a:chExt cx="583515" cy="690735"/>
        </a:xfrm>
      </xdr:grpSpPr>
      <xdr:sp macro="" textlink="">
        <xdr:nvSpPr>
          <xdr:cNvPr id="709" name="Rounded Rectangle 19" hidden="1">
            <a:extLst>
              <a:ext uri="{FF2B5EF4-FFF2-40B4-BE49-F238E27FC236}">
                <a16:creationId xmlns:a16="http://schemas.microsoft.com/office/drawing/2014/main" xmlns="" id="{D4B4007A-D2A4-47AD-B1C2-430CDFB009CB}"/>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10" name="Straight Connector 709" hidden="1">
            <a:extLst>
              <a:ext uri="{FF2B5EF4-FFF2-40B4-BE49-F238E27FC236}">
                <a16:creationId xmlns:a16="http://schemas.microsoft.com/office/drawing/2014/main" xmlns="" id="{7B0D4F0F-0476-4A1D-B01E-7573F7A4855F}"/>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11" name="Straight Connector 710" hidden="1">
            <a:extLst>
              <a:ext uri="{FF2B5EF4-FFF2-40B4-BE49-F238E27FC236}">
                <a16:creationId xmlns:a16="http://schemas.microsoft.com/office/drawing/2014/main" xmlns="" id="{4128269C-8D6F-4D26-BB37-0F468ECABFEA}"/>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12" name="Rectangle 711" hidden="1">
            <a:extLst>
              <a:ext uri="{FF2B5EF4-FFF2-40B4-BE49-F238E27FC236}">
                <a16:creationId xmlns:a16="http://schemas.microsoft.com/office/drawing/2014/main" xmlns="" id="{062AE28D-0D89-4C5B-B8A6-0EF1B4C11DD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8_2_Add" textlink="">
        <xdr:nvSpPr>
          <xdr:cNvPr id="713" name="Plus Sign 209" hidden="1">
            <a:extLst>
              <a:ext uri="{FF2B5EF4-FFF2-40B4-BE49-F238E27FC236}">
                <a16:creationId xmlns:a16="http://schemas.microsoft.com/office/drawing/2014/main" xmlns="" id="{BC0959CB-77F4-4C91-BD75-1923AA1A13A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8_2_Remove" textlink="">
        <xdr:nvSpPr>
          <xdr:cNvPr id="714" name="Minus Sign 210" hidden="1">
            <a:extLst>
              <a:ext uri="{FF2B5EF4-FFF2-40B4-BE49-F238E27FC236}">
                <a16:creationId xmlns:a16="http://schemas.microsoft.com/office/drawing/2014/main" xmlns="" id="{37456AA3-4D0B-4F68-87A6-B3F4B82646B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258</xdr:row>
      <xdr:rowOff>66675</xdr:rowOff>
    </xdr:from>
    <xdr:ext cx="583515" cy="676489"/>
    <xdr:grpSp>
      <xdr:nvGrpSpPr>
        <xdr:cNvPr id="715" name="AddRemoveBTN_PropertyQ18_1" hidden="1">
          <a:extLst>
            <a:ext uri="{FF2B5EF4-FFF2-40B4-BE49-F238E27FC236}">
              <a16:creationId xmlns:a16="http://schemas.microsoft.com/office/drawing/2014/main" xmlns="" id="{4DA557E5-2D81-4A26-B424-5C01F6E03990}"/>
            </a:ext>
          </a:extLst>
        </xdr:cNvPr>
        <xdr:cNvGrpSpPr/>
      </xdr:nvGrpSpPr>
      <xdr:grpSpPr>
        <a:xfrm>
          <a:off x="243840" y="14782800"/>
          <a:ext cx="583515" cy="676489"/>
          <a:chOff x="3783440" y="44020817"/>
          <a:chExt cx="583515" cy="690735"/>
        </a:xfrm>
      </xdr:grpSpPr>
      <xdr:sp macro="" textlink="">
        <xdr:nvSpPr>
          <xdr:cNvPr id="716" name="Rounded Rectangle 19" hidden="1">
            <a:extLst>
              <a:ext uri="{FF2B5EF4-FFF2-40B4-BE49-F238E27FC236}">
                <a16:creationId xmlns:a16="http://schemas.microsoft.com/office/drawing/2014/main" xmlns="" id="{F7E9D355-4E08-426C-BD99-61C4FB2E0C63}"/>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17" name="Straight Connector 716" hidden="1">
            <a:extLst>
              <a:ext uri="{FF2B5EF4-FFF2-40B4-BE49-F238E27FC236}">
                <a16:creationId xmlns:a16="http://schemas.microsoft.com/office/drawing/2014/main" xmlns="" id="{BD1CF18D-AE01-44F8-86AD-80E2C8375E1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18" name="Straight Connector 717" hidden="1">
            <a:extLst>
              <a:ext uri="{FF2B5EF4-FFF2-40B4-BE49-F238E27FC236}">
                <a16:creationId xmlns:a16="http://schemas.microsoft.com/office/drawing/2014/main" xmlns="" id="{76852DF9-8B1D-4B0A-BD25-565FB647099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19" name="Rectangle 718" hidden="1">
            <a:extLst>
              <a:ext uri="{FF2B5EF4-FFF2-40B4-BE49-F238E27FC236}">
                <a16:creationId xmlns:a16="http://schemas.microsoft.com/office/drawing/2014/main" xmlns="" id="{643C372E-E0F3-46E0-9DD1-B3998C0C7B8B}"/>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8_1_Add" textlink="">
        <xdr:nvSpPr>
          <xdr:cNvPr id="720" name="Plus Sign 153" hidden="1">
            <a:extLst>
              <a:ext uri="{FF2B5EF4-FFF2-40B4-BE49-F238E27FC236}">
                <a16:creationId xmlns:a16="http://schemas.microsoft.com/office/drawing/2014/main" xmlns="" id="{56928DD7-B7AD-42C5-AA8B-DDA280D5C9D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8_1_Remove" textlink="">
        <xdr:nvSpPr>
          <xdr:cNvPr id="721" name="Minus Sign 154" hidden="1">
            <a:extLst>
              <a:ext uri="{FF2B5EF4-FFF2-40B4-BE49-F238E27FC236}">
                <a16:creationId xmlns:a16="http://schemas.microsoft.com/office/drawing/2014/main" xmlns="" id="{8ABD0647-66FF-48CB-B4A7-266FC7D1132F}"/>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258</xdr:row>
      <xdr:rowOff>0</xdr:rowOff>
    </xdr:from>
    <xdr:ext cx="583515" cy="676489"/>
    <xdr:grpSp>
      <xdr:nvGrpSpPr>
        <xdr:cNvPr id="743" name="AddRemoveBTN_ChargesQ3_1" hidden="1">
          <a:extLst>
            <a:ext uri="{FF2B5EF4-FFF2-40B4-BE49-F238E27FC236}">
              <a16:creationId xmlns:a16="http://schemas.microsoft.com/office/drawing/2014/main" xmlns="" id="{E9812361-171C-47C4-883B-5200F04182BD}"/>
            </a:ext>
          </a:extLst>
        </xdr:cNvPr>
        <xdr:cNvGrpSpPr/>
      </xdr:nvGrpSpPr>
      <xdr:grpSpPr>
        <a:xfrm>
          <a:off x="243840" y="14782800"/>
          <a:ext cx="583515" cy="676489"/>
          <a:chOff x="3783440" y="44020817"/>
          <a:chExt cx="583515" cy="690735"/>
        </a:xfrm>
      </xdr:grpSpPr>
      <xdr:sp macro="" textlink="">
        <xdr:nvSpPr>
          <xdr:cNvPr id="744" name="Rounded Rectangle 19" hidden="1">
            <a:extLst>
              <a:ext uri="{FF2B5EF4-FFF2-40B4-BE49-F238E27FC236}">
                <a16:creationId xmlns:a16="http://schemas.microsoft.com/office/drawing/2014/main" xmlns="" id="{248D30F7-031C-4F11-B6EB-AF7856648BE6}"/>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45" name="Straight Connector 744" hidden="1">
            <a:extLst>
              <a:ext uri="{FF2B5EF4-FFF2-40B4-BE49-F238E27FC236}">
                <a16:creationId xmlns:a16="http://schemas.microsoft.com/office/drawing/2014/main" xmlns="" id="{027BCD29-CD2D-4049-8B7D-5B66964E9B61}"/>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46" name="Straight Connector 745" hidden="1">
            <a:extLst>
              <a:ext uri="{FF2B5EF4-FFF2-40B4-BE49-F238E27FC236}">
                <a16:creationId xmlns:a16="http://schemas.microsoft.com/office/drawing/2014/main" xmlns="" id="{ECEFF8C7-01D9-4BB4-AD11-FF22F6B87C04}"/>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47" name="Rectangle 746" hidden="1">
            <a:extLst>
              <a:ext uri="{FF2B5EF4-FFF2-40B4-BE49-F238E27FC236}">
                <a16:creationId xmlns:a16="http://schemas.microsoft.com/office/drawing/2014/main" xmlns="" id="{71D679CC-FFDB-4EAB-B52F-416765B3FD10}"/>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748" name="Plus Sign 153" hidden="1">
            <a:extLst>
              <a:ext uri="{FF2B5EF4-FFF2-40B4-BE49-F238E27FC236}">
                <a16:creationId xmlns:a16="http://schemas.microsoft.com/office/drawing/2014/main" xmlns="" id="{095864B1-8D66-46DF-9614-5A6756FDCDF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749" name="Minus Sign 154" hidden="1">
            <a:extLst>
              <a:ext uri="{FF2B5EF4-FFF2-40B4-BE49-F238E27FC236}">
                <a16:creationId xmlns:a16="http://schemas.microsoft.com/office/drawing/2014/main" xmlns="" id="{99EE32A1-3A04-4268-A2B1-9BD74BA3ACB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273</xdr:row>
      <xdr:rowOff>57150</xdr:rowOff>
    </xdr:from>
    <xdr:ext cx="583515" cy="676489"/>
    <xdr:grpSp>
      <xdr:nvGrpSpPr>
        <xdr:cNvPr id="757" name="AddRemoveBTN_PropertyQ19_1" hidden="1">
          <a:extLst>
            <a:ext uri="{FF2B5EF4-FFF2-40B4-BE49-F238E27FC236}">
              <a16:creationId xmlns:a16="http://schemas.microsoft.com/office/drawing/2014/main" xmlns="" id="{97EB82B5-3B9B-4AFA-9C64-38F7C726EE57}"/>
            </a:ext>
          </a:extLst>
        </xdr:cNvPr>
        <xdr:cNvGrpSpPr/>
      </xdr:nvGrpSpPr>
      <xdr:grpSpPr>
        <a:xfrm>
          <a:off x="243840" y="15544800"/>
          <a:ext cx="583515" cy="676489"/>
          <a:chOff x="3783440" y="44020817"/>
          <a:chExt cx="583515" cy="690735"/>
        </a:xfrm>
      </xdr:grpSpPr>
      <xdr:sp macro="" textlink="">
        <xdr:nvSpPr>
          <xdr:cNvPr id="758" name="Rounded Rectangle 19" hidden="1">
            <a:extLst>
              <a:ext uri="{FF2B5EF4-FFF2-40B4-BE49-F238E27FC236}">
                <a16:creationId xmlns:a16="http://schemas.microsoft.com/office/drawing/2014/main" xmlns="" id="{FC6C003C-840D-4A2B-BD11-FFC4AD14E015}"/>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59" name="Straight Connector 758" hidden="1">
            <a:extLst>
              <a:ext uri="{FF2B5EF4-FFF2-40B4-BE49-F238E27FC236}">
                <a16:creationId xmlns:a16="http://schemas.microsoft.com/office/drawing/2014/main" xmlns="" id="{DF682C6D-1AF1-4044-9585-2E9323025D70}"/>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0" name="Straight Connector 759" hidden="1">
            <a:extLst>
              <a:ext uri="{FF2B5EF4-FFF2-40B4-BE49-F238E27FC236}">
                <a16:creationId xmlns:a16="http://schemas.microsoft.com/office/drawing/2014/main" xmlns="" id="{8B4BADD3-EB47-4241-900E-AD3602946DE6}"/>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61" name="Rectangle 760" hidden="1">
            <a:extLst>
              <a:ext uri="{FF2B5EF4-FFF2-40B4-BE49-F238E27FC236}">
                <a16:creationId xmlns:a16="http://schemas.microsoft.com/office/drawing/2014/main" xmlns="" id="{8DDD69AA-80FE-4C9D-AA64-CC63FC5400DF}"/>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19_1_Add" textlink="">
        <xdr:nvSpPr>
          <xdr:cNvPr id="762" name="Plus Sign 153" hidden="1">
            <a:extLst>
              <a:ext uri="{FF2B5EF4-FFF2-40B4-BE49-F238E27FC236}">
                <a16:creationId xmlns:a16="http://schemas.microsoft.com/office/drawing/2014/main" xmlns="" id="{E3493A50-F0EE-4295-ACCD-9BFD7480C4C4}"/>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19_1_Remove" textlink="">
        <xdr:nvSpPr>
          <xdr:cNvPr id="763" name="Minus Sign 154" hidden="1">
            <a:extLst>
              <a:ext uri="{FF2B5EF4-FFF2-40B4-BE49-F238E27FC236}">
                <a16:creationId xmlns:a16="http://schemas.microsoft.com/office/drawing/2014/main" xmlns="" id="{E6F07131-C18E-4B65-A647-FF22B197B5FA}"/>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273</xdr:row>
      <xdr:rowOff>0</xdr:rowOff>
    </xdr:from>
    <xdr:ext cx="583515" cy="676489"/>
    <xdr:grpSp>
      <xdr:nvGrpSpPr>
        <xdr:cNvPr id="764" name="AddRemoveBTN_ChargesQ3_1" hidden="1">
          <a:extLst>
            <a:ext uri="{FF2B5EF4-FFF2-40B4-BE49-F238E27FC236}">
              <a16:creationId xmlns:a16="http://schemas.microsoft.com/office/drawing/2014/main" xmlns="" id="{BDE58D96-25A8-4A9B-9DBB-985DA30E6474}"/>
            </a:ext>
          </a:extLst>
        </xdr:cNvPr>
        <xdr:cNvGrpSpPr/>
      </xdr:nvGrpSpPr>
      <xdr:grpSpPr>
        <a:xfrm>
          <a:off x="243840" y="15544800"/>
          <a:ext cx="583515" cy="676489"/>
          <a:chOff x="3783440" y="44020817"/>
          <a:chExt cx="583515" cy="690735"/>
        </a:xfrm>
      </xdr:grpSpPr>
      <xdr:sp macro="" textlink="">
        <xdr:nvSpPr>
          <xdr:cNvPr id="765" name="Rounded Rectangle 19" hidden="1">
            <a:extLst>
              <a:ext uri="{FF2B5EF4-FFF2-40B4-BE49-F238E27FC236}">
                <a16:creationId xmlns:a16="http://schemas.microsoft.com/office/drawing/2014/main" xmlns="" id="{24706C76-CF7D-48D2-A15D-DD9137392F6E}"/>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66" name="Straight Connector 765" hidden="1">
            <a:extLst>
              <a:ext uri="{FF2B5EF4-FFF2-40B4-BE49-F238E27FC236}">
                <a16:creationId xmlns:a16="http://schemas.microsoft.com/office/drawing/2014/main" xmlns="" id="{F27FC18B-64BD-4117-B807-58AC66F9CFBB}"/>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7" name="Straight Connector 766" hidden="1">
            <a:extLst>
              <a:ext uri="{FF2B5EF4-FFF2-40B4-BE49-F238E27FC236}">
                <a16:creationId xmlns:a16="http://schemas.microsoft.com/office/drawing/2014/main" xmlns="" id="{5EEF7135-8997-4CE3-87B3-E3E102EDE01B}"/>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68" name="Rectangle 767" hidden="1">
            <a:extLst>
              <a:ext uri="{FF2B5EF4-FFF2-40B4-BE49-F238E27FC236}">
                <a16:creationId xmlns:a16="http://schemas.microsoft.com/office/drawing/2014/main" xmlns="" id="{400BB167-1E3C-468D-ABD8-6F1B70B3BCDE}"/>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769" name="Plus Sign 153" hidden="1">
            <a:extLst>
              <a:ext uri="{FF2B5EF4-FFF2-40B4-BE49-F238E27FC236}">
                <a16:creationId xmlns:a16="http://schemas.microsoft.com/office/drawing/2014/main" xmlns="" id="{36E6D28F-8039-4301-9A97-2FB0A97D7B03}"/>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770" name="Minus Sign 154" hidden="1">
            <a:extLst>
              <a:ext uri="{FF2B5EF4-FFF2-40B4-BE49-F238E27FC236}">
                <a16:creationId xmlns:a16="http://schemas.microsoft.com/office/drawing/2014/main" xmlns="" id="{2ADAF4F9-1B32-4C07-B6A4-73235E9AF08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295</xdr:row>
      <xdr:rowOff>76200</xdr:rowOff>
    </xdr:from>
    <xdr:ext cx="583515" cy="724777"/>
    <xdr:grpSp>
      <xdr:nvGrpSpPr>
        <xdr:cNvPr id="771" name="AddRemoveBTN_PropertyQ20_2" hidden="1">
          <a:extLst>
            <a:ext uri="{FF2B5EF4-FFF2-40B4-BE49-F238E27FC236}">
              <a16:creationId xmlns:a16="http://schemas.microsoft.com/office/drawing/2014/main" xmlns="" id="{EC222D4C-D6BF-4C5F-A0B1-DD672C8FC4F5}"/>
            </a:ext>
          </a:extLst>
        </xdr:cNvPr>
        <xdr:cNvGrpSpPr/>
      </xdr:nvGrpSpPr>
      <xdr:grpSpPr>
        <a:xfrm>
          <a:off x="243840" y="15887700"/>
          <a:ext cx="583515" cy="724777"/>
          <a:chOff x="3783440" y="44020817"/>
          <a:chExt cx="583515" cy="690735"/>
        </a:xfrm>
      </xdr:grpSpPr>
      <xdr:sp macro="" textlink="">
        <xdr:nvSpPr>
          <xdr:cNvPr id="772" name="Rounded Rectangle 19" hidden="1">
            <a:extLst>
              <a:ext uri="{FF2B5EF4-FFF2-40B4-BE49-F238E27FC236}">
                <a16:creationId xmlns:a16="http://schemas.microsoft.com/office/drawing/2014/main" xmlns="" id="{4F35F1A5-6188-44FE-8AC4-B7AD6A0EDB19}"/>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73" name="Straight Connector 772" hidden="1">
            <a:extLst>
              <a:ext uri="{FF2B5EF4-FFF2-40B4-BE49-F238E27FC236}">
                <a16:creationId xmlns:a16="http://schemas.microsoft.com/office/drawing/2014/main" xmlns="" id="{0AA6C553-F14E-4905-92B0-A87B9914DD9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74" name="Straight Connector 773" hidden="1">
            <a:extLst>
              <a:ext uri="{FF2B5EF4-FFF2-40B4-BE49-F238E27FC236}">
                <a16:creationId xmlns:a16="http://schemas.microsoft.com/office/drawing/2014/main" xmlns="" id="{2D6C4466-F2B8-4A88-897D-8E35B3D76E2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75" name="Rectangle 774" hidden="1">
            <a:extLst>
              <a:ext uri="{FF2B5EF4-FFF2-40B4-BE49-F238E27FC236}">
                <a16:creationId xmlns:a16="http://schemas.microsoft.com/office/drawing/2014/main" xmlns="" id="{C72230A0-CA99-4873-B48F-876938336185}"/>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Տողեր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20_2_Add" textlink="">
        <xdr:nvSpPr>
          <xdr:cNvPr id="776" name="Plus Sign 209" hidden="1">
            <a:extLst>
              <a:ext uri="{FF2B5EF4-FFF2-40B4-BE49-F238E27FC236}">
                <a16:creationId xmlns:a16="http://schemas.microsoft.com/office/drawing/2014/main" xmlns="" id="{D8B146BF-1BF0-4034-B739-D64A141E555D}"/>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20_2_Remove" textlink="">
        <xdr:nvSpPr>
          <xdr:cNvPr id="777" name="Minus Sign 210" hidden="1">
            <a:extLst>
              <a:ext uri="{FF2B5EF4-FFF2-40B4-BE49-F238E27FC236}">
                <a16:creationId xmlns:a16="http://schemas.microsoft.com/office/drawing/2014/main" xmlns="" id="{13C0B3FE-36E5-43E4-9314-FC3E19222213}"/>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285</xdr:row>
      <xdr:rowOff>114300</xdr:rowOff>
    </xdr:from>
    <xdr:ext cx="583515" cy="676489"/>
    <xdr:grpSp>
      <xdr:nvGrpSpPr>
        <xdr:cNvPr id="778" name="AddRemoveBTN_PropertyQ20_1" hidden="1">
          <a:extLst>
            <a:ext uri="{FF2B5EF4-FFF2-40B4-BE49-F238E27FC236}">
              <a16:creationId xmlns:a16="http://schemas.microsoft.com/office/drawing/2014/main" xmlns="" id="{5156A04D-71FC-4D8B-A08D-8B5C11E80D48}"/>
            </a:ext>
          </a:extLst>
        </xdr:cNvPr>
        <xdr:cNvGrpSpPr/>
      </xdr:nvGrpSpPr>
      <xdr:grpSpPr>
        <a:xfrm>
          <a:off x="243840" y="15887700"/>
          <a:ext cx="583515" cy="676489"/>
          <a:chOff x="3783440" y="44020817"/>
          <a:chExt cx="583515" cy="690735"/>
        </a:xfrm>
      </xdr:grpSpPr>
      <xdr:sp macro="" textlink="">
        <xdr:nvSpPr>
          <xdr:cNvPr id="779" name="Rounded Rectangle 19" hidden="1">
            <a:extLst>
              <a:ext uri="{FF2B5EF4-FFF2-40B4-BE49-F238E27FC236}">
                <a16:creationId xmlns:a16="http://schemas.microsoft.com/office/drawing/2014/main" xmlns="" id="{FB0A1949-68B0-4D0C-B41E-8CF091392414}"/>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80" name="Straight Connector 779" hidden="1">
            <a:extLst>
              <a:ext uri="{FF2B5EF4-FFF2-40B4-BE49-F238E27FC236}">
                <a16:creationId xmlns:a16="http://schemas.microsoft.com/office/drawing/2014/main" xmlns="" id="{F3066418-9792-4209-8B6D-D3E69EEA3F15}"/>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1" name="Straight Connector 780" hidden="1">
            <a:extLst>
              <a:ext uri="{FF2B5EF4-FFF2-40B4-BE49-F238E27FC236}">
                <a16:creationId xmlns:a16="http://schemas.microsoft.com/office/drawing/2014/main" xmlns="" id="{0A7F2F84-F7DF-4687-9AB8-740E6B53649C}"/>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82" name="Rectangle 781" hidden="1">
            <a:extLst>
              <a:ext uri="{FF2B5EF4-FFF2-40B4-BE49-F238E27FC236}">
                <a16:creationId xmlns:a16="http://schemas.microsoft.com/office/drawing/2014/main" xmlns="" id="{ABA8E3F3-68A8-460C-B37A-8D41983B4543}"/>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PropertyQ20_1_Add" textlink="">
        <xdr:nvSpPr>
          <xdr:cNvPr id="783" name="Plus Sign 153" hidden="1">
            <a:extLst>
              <a:ext uri="{FF2B5EF4-FFF2-40B4-BE49-F238E27FC236}">
                <a16:creationId xmlns:a16="http://schemas.microsoft.com/office/drawing/2014/main" xmlns="" id="{BE002B00-1DF2-4267-B4AF-2145FFEF37D1}"/>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PropertyQ20_1_Remove" textlink="">
        <xdr:nvSpPr>
          <xdr:cNvPr id="784" name="Minus Sign 154" hidden="1">
            <a:extLst>
              <a:ext uri="{FF2B5EF4-FFF2-40B4-BE49-F238E27FC236}">
                <a16:creationId xmlns:a16="http://schemas.microsoft.com/office/drawing/2014/main" xmlns="" id="{31233888-91AC-4A36-8067-AC567923B8D7}"/>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oneCellAnchor>
    <xdr:from>
      <xdr:col>0</xdr:col>
      <xdr:colOff>247650</xdr:colOff>
      <xdr:row>285</xdr:row>
      <xdr:rowOff>0</xdr:rowOff>
    </xdr:from>
    <xdr:ext cx="583515" cy="676489"/>
    <xdr:grpSp>
      <xdr:nvGrpSpPr>
        <xdr:cNvPr id="785" name="AddRemoveBTN_ChargesQ3_1" hidden="1">
          <a:extLst>
            <a:ext uri="{FF2B5EF4-FFF2-40B4-BE49-F238E27FC236}">
              <a16:creationId xmlns:a16="http://schemas.microsoft.com/office/drawing/2014/main" xmlns="" id="{C5250335-6941-46F1-B693-C93DD7B57C00}"/>
            </a:ext>
          </a:extLst>
        </xdr:cNvPr>
        <xdr:cNvGrpSpPr/>
      </xdr:nvGrpSpPr>
      <xdr:grpSpPr>
        <a:xfrm>
          <a:off x="243840" y="15887700"/>
          <a:ext cx="583515" cy="676489"/>
          <a:chOff x="3783440" y="44020817"/>
          <a:chExt cx="583515" cy="690735"/>
        </a:xfrm>
      </xdr:grpSpPr>
      <xdr:sp macro="" textlink="">
        <xdr:nvSpPr>
          <xdr:cNvPr id="786" name="Rounded Rectangle 19" hidden="1">
            <a:extLst>
              <a:ext uri="{FF2B5EF4-FFF2-40B4-BE49-F238E27FC236}">
                <a16:creationId xmlns:a16="http://schemas.microsoft.com/office/drawing/2014/main" xmlns="" id="{81A3E940-045F-4330-96BC-3A640106AFBC}"/>
              </a:ext>
            </a:extLst>
          </xdr:cNvPr>
          <xdr:cNvSpPr/>
        </xdr:nvSpPr>
        <xdr:spPr>
          <a:xfrm>
            <a:off x="3790375" y="44033481"/>
            <a:ext cx="571935" cy="642909"/>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87" name="Straight Connector 786" hidden="1">
            <a:extLst>
              <a:ext uri="{FF2B5EF4-FFF2-40B4-BE49-F238E27FC236}">
                <a16:creationId xmlns:a16="http://schemas.microsoft.com/office/drawing/2014/main" xmlns="" id="{5FCCD9E0-F6AE-4058-AF7C-B900427925E2}"/>
              </a:ext>
            </a:extLst>
          </xdr:cNvPr>
          <xdr:cNvCxnSpPr/>
        </xdr:nvCxnSpPr>
        <xdr:spPr>
          <a:xfrm>
            <a:off x="3783440" y="44488531"/>
            <a:ext cx="574222" cy="2528"/>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8" name="Straight Connector 787" hidden="1">
            <a:extLst>
              <a:ext uri="{FF2B5EF4-FFF2-40B4-BE49-F238E27FC236}">
                <a16:creationId xmlns:a16="http://schemas.microsoft.com/office/drawing/2014/main" xmlns="" id="{6EE0028F-88C1-4C06-AE83-EFF1C3FCB7F3}"/>
              </a:ext>
            </a:extLst>
          </xdr:cNvPr>
          <xdr:cNvCxnSpPr/>
        </xdr:nvCxnSpPr>
        <xdr:spPr>
          <a:xfrm>
            <a:off x="3800101" y="44257008"/>
            <a:ext cx="566854" cy="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89" name="Rectangle 788" hidden="1">
            <a:extLst>
              <a:ext uri="{FF2B5EF4-FFF2-40B4-BE49-F238E27FC236}">
                <a16:creationId xmlns:a16="http://schemas.microsoft.com/office/drawing/2014/main" xmlns="" id="{94CF823E-C1EB-4E95-9AB6-05E48161E0B7}"/>
              </a:ext>
            </a:extLst>
          </xdr:cNvPr>
          <xdr:cNvSpPr/>
        </xdr:nvSpPr>
        <xdr:spPr>
          <a:xfrm>
            <a:off x="3828523" y="44020817"/>
            <a:ext cx="510553" cy="242423"/>
          </a:xfrm>
          <a:prstGeom prst="rect">
            <a:avLst/>
          </a:prstGeom>
          <a:noFill/>
        </xdr:spPr>
        <xdr:txBody>
          <a:bodyPr wrap="none" lIns="91440" tIns="45720" rIns="91440" bIns="45720">
            <a:noAutofit/>
          </a:bodyPr>
          <a:lstStyle/>
          <a:p>
            <a:pPr algn="ctr"/>
            <a:r>
              <a:rPr lang="hy-AM" sz="1050" b="0" cap="none" spc="0">
                <a:ln w="0"/>
                <a:solidFill>
                  <a:schemeClr val="tx1"/>
                </a:solidFill>
                <a:effectLst>
                  <a:outerShdw blurRad="38100" dist="19050" dir="2700000" algn="tl" rotWithShape="0">
                    <a:schemeClr val="dk1">
                      <a:alpha val="40000"/>
                    </a:schemeClr>
                  </a:outerShdw>
                </a:effectLst>
              </a:rPr>
              <a:t>Դաշտեր</a:t>
            </a:r>
            <a:endParaRPr lang="en-US" sz="1050" b="0" cap="none" spc="0">
              <a:ln w="0"/>
              <a:solidFill>
                <a:schemeClr val="tx1"/>
              </a:solidFill>
              <a:effectLst>
                <a:outerShdw blurRad="38100" dist="19050" dir="2700000" algn="tl" rotWithShape="0">
                  <a:schemeClr val="dk1">
                    <a:alpha val="40000"/>
                  </a:schemeClr>
                </a:outerShdw>
              </a:effectLst>
            </a:endParaRPr>
          </a:p>
        </xdr:txBody>
      </xdr:sp>
      <xdr:sp macro="[0]!ChargesQ3_1_Add" textlink="">
        <xdr:nvSpPr>
          <xdr:cNvPr id="790" name="Plus Sign 153" hidden="1">
            <a:extLst>
              <a:ext uri="{FF2B5EF4-FFF2-40B4-BE49-F238E27FC236}">
                <a16:creationId xmlns:a16="http://schemas.microsoft.com/office/drawing/2014/main" xmlns="" id="{5ACD6305-1A2E-4657-9330-D0B2FFB7DBAF}"/>
              </a:ext>
            </a:extLst>
          </xdr:cNvPr>
          <xdr:cNvSpPr/>
        </xdr:nvSpPr>
        <xdr:spPr>
          <a:xfrm>
            <a:off x="3950436" y="44266998"/>
            <a:ext cx="274320" cy="204523"/>
          </a:xfrm>
          <a:prstGeom prst="mathPlus">
            <a:avLst/>
          </a:prstGeom>
          <a:solidFill>
            <a:srgbClr val="00B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0]!ChargesQ3_1_Remove" textlink="">
        <xdr:nvSpPr>
          <xdr:cNvPr id="791" name="Minus Sign 154" hidden="1">
            <a:extLst>
              <a:ext uri="{FF2B5EF4-FFF2-40B4-BE49-F238E27FC236}">
                <a16:creationId xmlns:a16="http://schemas.microsoft.com/office/drawing/2014/main" xmlns="" id="{CDEC516C-8767-42CB-9E06-FC0095988E54}"/>
              </a:ext>
            </a:extLst>
          </xdr:cNvPr>
          <xdr:cNvSpPr/>
        </xdr:nvSpPr>
        <xdr:spPr>
          <a:xfrm>
            <a:off x="3937977" y="44467630"/>
            <a:ext cx="304800" cy="243922"/>
          </a:xfrm>
          <a:prstGeom prst="mathMinus">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oneCellAnchor>
  <xdr:twoCellAnchor editAs="absolute">
    <xdr:from>
      <xdr:col>5</xdr:col>
      <xdr:colOff>1198469</xdr:colOff>
      <xdr:row>0</xdr:row>
      <xdr:rowOff>129540</xdr:rowOff>
    </xdr:from>
    <xdr:to>
      <xdr:col>12</xdr:col>
      <xdr:colOff>15464</xdr:colOff>
      <xdr:row>11</xdr:row>
      <xdr:rowOff>94269</xdr:rowOff>
    </xdr:to>
    <xdr:grpSp>
      <xdr:nvGrpSpPr>
        <xdr:cNvPr id="810" name="NaviExpanded">
          <a:extLst>
            <a:ext uri="{FF2B5EF4-FFF2-40B4-BE49-F238E27FC236}">
              <a16:creationId xmlns:a16="http://schemas.microsoft.com/office/drawing/2014/main" xmlns="" id="{FF342E96-FAE8-490F-9943-8CE47F1D3AF5}"/>
            </a:ext>
          </a:extLst>
        </xdr:cNvPr>
        <xdr:cNvGrpSpPr/>
      </xdr:nvGrpSpPr>
      <xdr:grpSpPr>
        <a:xfrm>
          <a:off x="2573879" y="133350"/>
          <a:ext cx="11199495" cy="2374554"/>
          <a:chOff x="2552700" y="128795"/>
          <a:chExt cx="10838261" cy="2363489"/>
        </a:xfrm>
      </xdr:grpSpPr>
      <xdr:grpSp>
        <xdr:nvGrpSpPr>
          <xdr:cNvPr id="811" name="Group 810">
            <a:extLst>
              <a:ext uri="{FF2B5EF4-FFF2-40B4-BE49-F238E27FC236}">
                <a16:creationId xmlns:a16="http://schemas.microsoft.com/office/drawing/2014/main" xmlns="" id="{2B42BD2C-D67B-4622-87FA-E0F39D8F4C54}"/>
              </a:ext>
            </a:extLst>
          </xdr:cNvPr>
          <xdr:cNvGrpSpPr/>
        </xdr:nvGrpSpPr>
        <xdr:grpSpPr>
          <a:xfrm>
            <a:off x="2552700" y="128795"/>
            <a:ext cx="10838261" cy="2197726"/>
            <a:chOff x="2552700" y="128795"/>
            <a:chExt cx="10838261" cy="2197725"/>
          </a:xfrm>
        </xdr:grpSpPr>
        <xdr:grpSp>
          <xdr:nvGrpSpPr>
            <xdr:cNvPr id="818" name="Group 817">
              <a:extLst>
                <a:ext uri="{FF2B5EF4-FFF2-40B4-BE49-F238E27FC236}">
                  <a16:creationId xmlns:a16="http://schemas.microsoft.com/office/drawing/2014/main" xmlns="" id="{E19BFA00-35C4-4EB7-B274-DF25DAC3F223}"/>
                </a:ext>
              </a:extLst>
            </xdr:cNvPr>
            <xdr:cNvGrpSpPr/>
          </xdr:nvGrpSpPr>
          <xdr:grpSpPr>
            <a:xfrm>
              <a:off x="2552700" y="128795"/>
              <a:ext cx="9342839" cy="1850333"/>
              <a:chOff x="1969962" y="2725807"/>
              <a:chExt cx="9342839" cy="1850333"/>
            </a:xfrm>
          </xdr:grpSpPr>
          <xdr:grpSp>
            <xdr:nvGrpSpPr>
              <xdr:cNvPr id="822" name="Group 821">
                <a:extLst>
                  <a:ext uri="{FF2B5EF4-FFF2-40B4-BE49-F238E27FC236}">
                    <a16:creationId xmlns:a16="http://schemas.microsoft.com/office/drawing/2014/main" xmlns="" id="{4955330E-0982-48CA-B959-60E47DD3BB98}"/>
                  </a:ext>
                </a:extLst>
              </xdr:cNvPr>
              <xdr:cNvGrpSpPr/>
            </xdr:nvGrpSpPr>
            <xdr:grpSpPr>
              <a:xfrm>
                <a:off x="1972089" y="2730362"/>
                <a:ext cx="3076575" cy="904874"/>
                <a:chOff x="3657600" y="3676650"/>
                <a:chExt cx="3076575" cy="904874"/>
              </a:xfrm>
            </xdr:grpSpPr>
            <xdr:sp macro="[0]!GoToPersonalInfo" textlink="">
              <xdr:nvSpPr>
                <xdr:cNvPr id="838" name="Rectangle: Rounded Corners 837">
                  <a:extLst>
                    <a:ext uri="{FF2B5EF4-FFF2-40B4-BE49-F238E27FC236}">
                      <a16:creationId xmlns:a16="http://schemas.microsoft.com/office/drawing/2014/main" xmlns="" id="{4C0D71D2-73C4-48F8-9366-FE93160971E4}"/>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1. ԿԵՆՍԱԳՐԱԿԱՆ ՏՎՅԱԼՆԵՐ</a:t>
                  </a:r>
                  <a:endParaRPr lang="en-US" sz="1050" i="1">
                    <a:solidFill>
                      <a:schemeClr val="tx1"/>
                    </a:solidFill>
                  </a:endParaRPr>
                </a:p>
              </xdr:txBody>
            </xdr:sp>
            <xdr:graphicFrame macro="">
              <xdr:nvGraphicFramePr>
                <xdr:cNvPr id="839" name="Chart 838">
                  <a:extLst>
                    <a:ext uri="{FF2B5EF4-FFF2-40B4-BE49-F238E27FC236}">
                      <a16:creationId xmlns:a16="http://schemas.microsoft.com/office/drawing/2014/main" xmlns="" id="{62C909F9-82DF-4DA4-80A0-8083DF6B1C2C}"/>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2"/>
                </a:graphicData>
              </a:graphic>
            </xdr:graphicFrame>
          </xdr:grpSp>
          <xdr:grpSp>
            <xdr:nvGrpSpPr>
              <xdr:cNvPr id="823" name="Group 822">
                <a:extLst>
                  <a:ext uri="{FF2B5EF4-FFF2-40B4-BE49-F238E27FC236}">
                    <a16:creationId xmlns:a16="http://schemas.microsoft.com/office/drawing/2014/main" xmlns="" id="{4493A25B-8135-41EA-88F0-AA0D84BAE230}"/>
                  </a:ext>
                </a:extLst>
              </xdr:cNvPr>
              <xdr:cNvGrpSpPr/>
            </xdr:nvGrpSpPr>
            <xdr:grpSpPr>
              <a:xfrm>
                <a:off x="5096289" y="2731604"/>
                <a:ext cx="3076575" cy="904874"/>
                <a:chOff x="3657600" y="3676650"/>
                <a:chExt cx="3076575" cy="904874"/>
              </a:xfrm>
            </xdr:grpSpPr>
            <xdr:graphicFrame macro="">
              <xdr:nvGraphicFramePr>
                <xdr:cNvPr id="836" name="Chart 835">
                  <a:extLst>
                    <a:ext uri="{FF2B5EF4-FFF2-40B4-BE49-F238E27FC236}">
                      <a16:creationId xmlns:a16="http://schemas.microsoft.com/office/drawing/2014/main" xmlns="" id="{EE2D408D-185F-4B9E-BBE3-67B942597CBD}"/>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3"/>
                </a:graphicData>
              </a:graphic>
            </xdr:graphicFrame>
            <xdr:sp macro="[0]!GoToEducWork" textlink="">
              <xdr:nvSpPr>
                <xdr:cNvPr id="837" name="Rectangle: Rounded Corners 836">
                  <a:extLst>
                    <a:ext uri="{FF2B5EF4-FFF2-40B4-BE49-F238E27FC236}">
                      <a16:creationId xmlns:a16="http://schemas.microsoft.com/office/drawing/2014/main" xmlns="" id="{22FBB976-9759-4CA2-BA56-5357140FF654}"/>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2. ԿՐԹՈՒԹՅԱՆ, ԱՇԽԱՏԱՆՔԱՅԻՆ ՓՈՐՁԻ ՎԵՐԱԲԵՐՅԱԼ ՏԵՂԵԿՈՒԹՅՈՒՆՆԵՐ</a:t>
                  </a:r>
                  <a:endParaRPr lang="en-US" sz="1050" i="1">
                    <a:solidFill>
                      <a:schemeClr val="tx1"/>
                    </a:solidFill>
                  </a:endParaRPr>
                </a:p>
              </xdr:txBody>
            </xdr:sp>
          </xdr:grpSp>
          <xdr:grpSp>
            <xdr:nvGrpSpPr>
              <xdr:cNvPr id="824" name="Group 823">
                <a:extLst>
                  <a:ext uri="{FF2B5EF4-FFF2-40B4-BE49-F238E27FC236}">
                    <a16:creationId xmlns:a16="http://schemas.microsoft.com/office/drawing/2014/main" xmlns="" id="{70E3D6D1-FB83-4C51-B856-2E5984E080D3}"/>
                  </a:ext>
                </a:extLst>
              </xdr:cNvPr>
              <xdr:cNvGrpSpPr/>
            </xdr:nvGrpSpPr>
            <xdr:grpSpPr>
              <a:xfrm>
                <a:off x="5091261" y="3665881"/>
                <a:ext cx="3076575" cy="904874"/>
                <a:chOff x="3657600" y="3676650"/>
                <a:chExt cx="3076575" cy="904874"/>
              </a:xfrm>
            </xdr:grpSpPr>
            <xdr:sp macro="[0]!GoToCriminalRelation" textlink="">
              <xdr:nvSpPr>
                <xdr:cNvPr id="834" name="Rectangle: Rounded Corners 833">
                  <a:extLst>
                    <a:ext uri="{FF2B5EF4-FFF2-40B4-BE49-F238E27FC236}">
                      <a16:creationId xmlns:a16="http://schemas.microsoft.com/office/drawing/2014/main" xmlns="" id="{D33ADFCC-6EC2-416B-AE15-9D27C45D6EF8}"/>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5. ՔՐԵԱԿԱՆ ԵՆԹԱՄՇԱԿՈՒՅԹԻՆ ՀԱՐԵԼՈՒ ՀՆԱՐԱՎՈՐՈՒԹՅԱՆ ՎԵՐԱԲԵՐՅԱԼ ՏԵՂԵԿՈՒԹՅՈՒՆՆԵՐ</a:t>
                  </a:r>
                  <a:endParaRPr lang="en-US" sz="1050" i="1">
                    <a:solidFill>
                      <a:schemeClr val="tx1"/>
                    </a:solidFill>
                  </a:endParaRPr>
                </a:p>
              </xdr:txBody>
            </xdr:sp>
            <xdr:graphicFrame macro="">
              <xdr:nvGraphicFramePr>
                <xdr:cNvPr id="835" name="Chart 834">
                  <a:extLst>
                    <a:ext uri="{FF2B5EF4-FFF2-40B4-BE49-F238E27FC236}">
                      <a16:creationId xmlns:a16="http://schemas.microsoft.com/office/drawing/2014/main" xmlns="" id="{928BA6C3-E4E8-45B8-9683-0F6F3F45A0EA}"/>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4"/>
                </a:graphicData>
              </a:graphic>
            </xdr:graphicFrame>
          </xdr:grpSp>
          <xdr:grpSp>
            <xdr:nvGrpSpPr>
              <xdr:cNvPr id="825" name="Group 824">
                <a:extLst>
                  <a:ext uri="{FF2B5EF4-FFF2-40B4-BE49-F238E27FC236}">
                    <a16:creationId xmlns:a16="http://schemas.microsoft.com/office/drawing/2014/main" xmlns="" id="{07A96054-71E5-4E2C-93FD-78BA1DB3D8FF}"/>
                  </a:ext>
                </a:extLst>
              </xdr:cNvPr>
              <xdr:cNvGrpSpPr/>
            </xdr:nvGrpSpPr>
            <xdr:grpSpPr>
              <a:xfrm>
                <a:off x="1969962" y="3671266"/>
                <a:ext cx="3076575" cy="904874"/>
                <a:chOff x="3657600" y="3676650"/>
                <a:chExt cx="3076575" cy="904874"/>
              </a:xfrm>
            </xdr:grpSpPr>
            <xdr:sp macro="[0]!GoToCharges" textlink="">
              <xdr:nvSpPr>
                <xdr:cNvPr id="832" name="Rectangle: Rounded Corners 831">
                  <a:extLst>
                    <a:ext uri="{FF2B5EF4-FFF2-40B4-BE49-F238E27FC236}">
                      <a16:creationId xmlns:a16="http://schemas.microsoft.com/office/drawing/2014/main" xmlns="" id="{FC81F711-169E-486E-8593-E61C80DCD6FB}"/>
                    </a:ext>
                  </a:extLst>
                </xdr:cNvPr>
                <xdr:cNvSpPr/>
              </xdr:nvSpPr>
              <xdr:spPr>
                <a:xfrm>
                  <a:off x="3657600" y="3676650"/>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4. ՔՐԵԱԿԱՆ, ՎԱՐՉԱԿԱՆ ԿԱՄ ԿԱՐԳԱՊԱՀԱԿԱՆ ՊԱՏԱՍԽԱՆԱՏՎՈՒԹՅԱՆ ԵՆԹԱՐԿՎԱԾ ԼԻՆԵԼՈՒ ՎԵՐԱԲԵՐՅԱԼ ՏԵՂԵԿԱՏՎՈՒԹՅՈՒՆ</a:t>
                  </a:r>
                  <a:endParaRPr lang="en-US" sz="1050" i="1">
                    <a:solidFill>
                      <a:schemeClr val="tx1"/>
                    </a:solidFill>
                  </a:endParaRPr>
                </a:p>
              </xdr:txBody>
            </xdr:sp>
            <xdr:graphicFrame macro="">
              <xdr:nvGraphicFramePr>
                <xdr:cNvPr id="833" name="Chart 832">
                  <a:extLst>
                    <a:ext uri="{FF2B5EF4-FFF2-40B4-BE49-F238E27FC236}">
                      <a16:creationId xmlns:a16="http://schemas.microsoft.com/office/drawing/2014/main" xmlns="" id="{050DC082-45D7-45F9-9709-6FC283531053}"/>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5"/>
                </a:graphicData>
              </a:graphic>
            </xdr:graphicFrame>
          </xdr:grpSp>
          <xdr:grpSp>
            <xdr:nvGrpSpPr>
              <xdr:cNvPr id="826" name="Group 825">
                <a:extLst>
                  <a:ext uri="{FF2B5EF4-FFF2-40B4-BE49-F238E27FC236}">
                    <a16:creationId xmlns:a16="http://schemas.microsoft.com/office/drawing/2014/main" xmlns="" id="{04E363AC-6CA3-41CE-819F-52F8B6AD7B77}"/>
                  </a:ext>
                </a:extLst>
              </xdr:cNvPr>
              <xdr:cNvGrpSpPr/>
            </xdr:nvGrpSpPr>
            <xdr:grpSpPr>
              <a:xfrm>
                <a:off x="8219660" y="2725807"/>
                <a:ext cx="3093141" cy="914399"/>
                <a:chOff x="3657600" y="3667125"/>
                <a:chExt cx="3076575" cy="914399"/>
              </a:xfrm>
            </xdr:grpSpPr>
            <xdr:sp macro="[0]!GoToRelation" textlink="">
              <xdr:nvSpPr>
                <xdr:cNvPr id="830" name="Rectangle: Rounded Corners 829">
                  <a:extLst>
                    <a:ext uri="{FF2B5EF4-FFF2-40B4-BE49-F238E27FC236}">
                      <a16:creationId xmlns:a16="http://schemas.microsoft.com/office/drawing/2014/main" xmlns="" id="{C63ABA57-98EF-453F-887A-447EEA1216DC}"/>
                    </a:ext>
                  </a:extLst>
                </xdr:cNvPr>
                <xdr:cNvSpPr/>
              </xdr:nvSpPr>
              <xdr:spPr>
                <a:xfrm>
                  <a:off x="3657600" y="3667125"/>
                  <a:ext cx="3076575" cy="8953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3. ՇԱՀԵՐԻ ՎԵՐԱԲԵՐՅԱԼ ՏԵՂԵԿՈՒԹՅՈՒՆՆԵՐ</a:t>
                  </a:r>
                  <a:endParaRPr lang="en-US" sz="1050" i="1">
                    <a:solidFill>
                      <a:schemeClr val="tx1"/>
                    </a:solidFill>
                  </a:endParaRPr>
                </a:p>
              </xdr:txBody>
            </xdr:sp>
            <xdr:graphicFrame macro="">
              <xdr:nvGraphicFramePr>
                <xdr:cNvPr id="831" name="Chart 830">
                  <a:extLst>
                    <a:ext uri="{FF2B5EF4-FFF2-40B4-BE49-F238E27FC236}">
                      <a16:creationId xmlns:a16="http://schemas.microsoft.com/office/drawing/2014/main" xmlns="" id="{8726D2A2-130B-4D57-A50E-A0A99C8483F7}"/>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6"/>
                </a:graphicData>
              </a:graphic>
            </xdr:graphicFrame>
          </xdr:grpSp>
          <xdr:grpSp>
            <xdr:nvGrpSpPr>
              <xdr:cNvPr id="827" name="Group 826">
                <a:extLst>
                  <a:ext uri="{FF2B5EF4-FFF2-40B4-BE49-F238E27FC236}">
                    <a16:creationId xmlns:a16="http://schemas.microsoft.com/office/drawing/2014/main" xmlns="" id="{7862A70E-A4AD-4527-A331-F3BBC0F2C825}"/>
                  </a:ext>
                </a:extLst>
              </xdr:cNvPr>
              <xdr:cNvGrpSpPr/>
            </xdr:nvGrpSpPr>
            <xdr:grpSpPr>
              <a:xfrm>
                <a:off x="8214720" y="3662527"/>
                <a:ext cx="3093554" cy="904874"/>
                <a:chOff x="3657600" y="3676650"/>
                <a:chExt cx="3076575" cy="904874"/>
              </a:xfrm>
            </xdr:grpSpPr>
            <xdr:sp macro="[0]!GoToProperty" textlink="">
              <xdr:nvSpPr>
                <xdr:cNvPr id="829" name="Rectangle: Rounded Corners 828">
                  <a:extLst>
                    <a:ext uri="{FF2B5EF4-FFF2-40B4-BE49-F238E27FC236}">
                      <a16:creationId xmlns:a16="http://schemas.microsoft.com/office/drawing/2014/main" xmlns="" id="{C57E8C4D-C386-4D2D-BF71-59B939A01A21}"/>
                    </a:ext>
                  </a:extLst>
                </xdr:cNvPr>
                <xdr:cNvSpPr/>
              </xdr:nvSpPr>
              <xdr:spPr>
                <a:xfrm>
                  <a:off x="3657600" y="3676650"/>
                  <a:ext cx="3076575" cy="895350"/>
                </a:xfrm>
                <a:prstGeom prst="roundRect">
                  <a:avLst/>
                </a:prstGeom>
                <a:pattFill prst="pct50">
                  <a:fgClr>
                    <a:schemeClr val="bg2">
                      <a:lumMod val="90000"/>
                    </a:schemeClr>
                  </a:fgClr>
                  <a:bgClr>
                    <a:schemeClr val="bg1"/>
                  </a:bgClr>
                </a:patt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hy-AM" sz="1050" i="1">
                      <a:solidFill>
                        <a:schemeClr val="tx1"/>
                      </a:solidFill>
                    </a:rPr>
                    <a:t>6. ԳՈՒՅՔԱՅԻՆ ԴՐՈՒԹՅԱՆ ՎԵՐԱԲԵՐՅԱԼ ԱՄՓՈՓ ՏԵՂԵԿՈՒԹՅՈՒՆՆԵՐ</a:t>
                  </a:r>
                  <a:endParaRPr lang="en-US" sz="1050" i="1">
                    <a:solidFill>
                      <a:schemeClr val="tx1"/>
                    </a:solidFill>
                  </a:endParaRPr>
                </a:p>
              </xdr:txBody>
            </xdr:sp>
            <xdr:graphicFrame macro="">
              <xdr:nvGraphicFramePr>
                <xdr:cNvPr id="828" name="Chart 827">
                  <a:extLst>
                    <a:ext uri="{FF2B5EF4-FFF2-40B4-BE49-F238E27FC236}">
                      <a16:creationId xmlns:a16="http://schemas.microsoft.com/office/drawing/2014/main" xmlns="" id="{9AFD2B76-3DBC-4CD8-BD5F-95CF2AF6C2EC}"/>
                    </a:ext>
                  </a:extLst>
                </xdr:cNvPr>
                <xdr:cNvGraphicFramePr>
                  <a:graphicFrameLocks/>
                </xdr:cNvGraphicFramePr>
              </xdr:nvGraphicFramePr>
              <xdr:xfrm>
                <a:off x="3676650" y="4210049"/>
                <a:ext cx="3009899" cy="371475"/>
              </xdr:xfrm>
              <a:graphic>
                <a:graphicData uri="http://schemas.openxmlformats.org/drawingml/2006/chart">
                  <c:chart xmlns:c="http://schemas.openxmlformats.org/drawingml/2006/chart" xmlns:r="http://schemas.openxmlformats.org/officeDocument/2006/relationships" r:id="rId7"/>
                </a:graphicData>
              </a:graphic>
            </xdr:graphicFrame>
          </xdr:grpSp>
        </xdr:grpSp>
        <xdr:grpSp>
          <xdr:nvGrpSpPr>
            <xdr:cNvPr id="819" name="Group 818">
              <a:extLst>
                <a:ext uri="{FF2B5EF4-FFF2-40B4-BE49-F238E27FC236}">
                  <a16:creationId xmlns:a16="http://schemas.microsoft.com/office/drawing/2014/main" xmlns="" id="{A4E0B49A-4C68-4538-8765-36B6F9560C62}"/>
                </a:ext>
              </a:extLst>
            </xdr:cNvPr>
            <xdr:cNvGrpSpPr/>
          </xdr:nvGrpSpPr>
          <xdr:grpSpPr>
            <a:xfrm>
              <a:off x="12106275" y="962026"/>
              <a:ext cx="1284686" cy="1364494"/>
              <a:chOff x="13782675" y="2286001"/>
              <a:chExt cx="1284686" cy="1364494"/>
            </a:xfrm>
          </xdr:grpSpPr>
          <xdr:pic>
            <xdr:nvPicPr>
              <xdr:cNvPr id="820" name="Picture 819">
                <a:extLst>
                  <a:ext uri="{FF2B5EF4-FFF2-40B4-BE49-F238E27FC236}">
                    <a16:creationId xmlns:a16="http://schemas.microsoft.com/office/drawing/2014/main" xmlns="" id="{E03947AE-6192-486C-8D44-4D0C520AD44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125572" y="2840478"/>
                <a:ext cx="575404" cy="644665"/>
              </a:xfrm>
              <a:prstGeom prst="rect">
                <a:avLst/>
              </a:prstGeom>
            </xdr:spPr>
          </xdr:pic>
          <xdr:sp macro="[0]!ExtractPDF" textlink="">
            <xdr:nvSpPr>
              <xdr:cNvPr id="821" name="Rectangle: Rounded Corners 820">
                <a:extLst>
                  <a:ext uri="{FF2B5EF4-FFF2-40B4-BE49-F238E27FC236}">
                    <a16:creationId xmlns:a16="http://schemas.microsoft.com/office/drawing/2014/main" xmlns="" id="{252F1A94-EB7A-4B37-9991-F4E6B2C49737}"/>
                  </a:ext>
                </a:extLst>
              </xdr:cNvPr>
              <xdr:cNvSpPr/>
            </xdr:nvSpPr>
            <xdr:spPr>
              <a:xfrm>
                <a:off x="13782675" y="2286001"/>
                <a:ext cx="1284686" cy="1364494"/>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hy-AM" sz="1050" i="1">
                    <a:solidFill>
                      <a:schemeClr val="tx1"/>
                    </a:solidFill>
                  </a:rPr>
                  <a:t>Արտահանել հարցաթերթիկը</a:t>
                </a:r>
                <a:endParaRPr lang="en-US" sz="1050" i="1">
                  <a:solidFill>
                    <a:schemeClr val="tx1"/>
                  </a:solidFill>
                </a:endParaRPr>
              </a:p>
            </xdr:txBody>
          </xdr:sp>
        </xdr:grpSp>
      </xdr:grpSp>
      <xdr:grpSp>
        <xdr:nvGrpSpPr>
          <xdr:cNvPr id="812" name="Group 811">
            <a:extLst>
              <a:ext uri="{FF2B5EF4-FFF2-40B4-BE49-F238E27FC236}">
                <a16:creationId xmlns:a16="http://schemas.microsoft.com/office/drawing/2014/main" xmlns="" id="{EA4A12DF-21E9-4AA0-BBCC-772307160620}"/>
              </a:ext>
            </a:extLst>
          </xdr:cNvPr>
          <xdr:cNvGrpSpPr/>
        </xdr:nvGrpSpPr>
        <xdr:grpSpPr>
          <a:xfrm>
            <a:off x="2552702" y="2028825"/>
            <a:ext cx="9334499" cy="463459"/>
            <a:chOff x="2337610" y="1980195"/>
            <a:chExt cx="9355520" cy="463459"/>
          </a:xfrm>
        </xdr:grpSpPr>
        <xdr:graphicFrame macro="">
          <xdr:nvGraphicFramePr>
            <xdr:cNvPr id="813" name="Chart 812">
              <a:extLst>
                <a:ext uri="{FF2B5EF4-FFF2-40B4-BE49-F238E27FC236}">
                  <a16:creationId xmlns:a16="http://schemas.microsoft.com/office/drawing/2014/main" xmlns="" id="{019AC83E-E7C8-49C2-B233-DFC63D4987B7}"/>
                </a:ext>
              </a:extLst>
            </xdr:cNvPr>
            <xdr:cNvGraphicFramePr>
              <a:graphicFrameLocks/>
            </xdr:cNvGraphicFramePr>
          </xdr:nvGraphicFramePr>
          <xdr:xfrm>
            <a:off x="4449654" y="2020408"/>
            <a:ext cx="6109136" cy="371475"/>
          </xdr:xfrm>
          <a:graphic>
            <a:graphicData uri="http://schemas.openxmlformats.org/drawingml/2006/chart">
              <c:chart xmlns:c="http://schemas.openxmlformats.org/drawingml/2006/chart" xmlns:r="http://schemas.openxmlformats.org/officeDocument/2006/relationships" r:id="rId9"/>
            </a:graphicData>
          </a:graphic>
        </xdr:graphicFrame>
        <xdr:sp macro="[0]!GoToChecking" textlink="">
          <xdr:nvSpPr>
            <xdr:cNvPr id="814" name="Rectangle 813">
              <a:extLst>
                <a:ext uri="{FF2B5EF4-FFF2-40B4-BE49-F238E27FC236}">
                  <a16:creationId xmlns:a16="http://schemas.microsoft.com/office/drawing/2014/main" xmlns="" id="{EE966CE3-10D7-4248-86FF-5499D013D0B7}"/>
                </a:ext>
              </a:extLst>
            </xdr:cNvPr>
            <xdr:cNvSpPr/>
          </xdr:nvSpPr>
          <xdr:spPr>
            <a:xfrm>
              <a:off x="10359862" y="2002923"/>
              <a:ext cx="1267911" cy="436786"/>
            </a:xfrm>
            <a:prstGeom prst="rect">
              <a:avLst/>
            </a:prstGeom>
            <a:noFill/>
          </xdr:spPr>
          <xdr:txBody>
            <a:bodyPr wrap="none" lIns="91440" tIns="45720" rIns="91440" bIns="45720">
              <a:spAutoFit/>
            </a:bodyPr>
            <a:lstStyle/>
            <a:p>
              <a:pPr algn="ctr"/>
              <a:r>
                <a:rPr lang="hy-AM" sz="1100" b="0" cap="none" spc="0">
                  <a:ln w="0"/>
                  <a:solidFill>
                    <a:schemeClr val="tx1"/>
                  </a:solidFill>
                  <a:effectLst>
                    <a:outerShdw blurRad="38100" dist="19050" dir="2700000" algn="tl" rotWithShape="0">
                      <a:schemeClr val="dk1">
                        <a:alpha val="40000"/>
                      </a:schemeClr>
                    </a:outerShdw>
                  </a:effectLst>
                </a:rPr>
                <a:t>Մանրամասն </a:t>
              </a:r>
            </a:p>
            <a:p>
              <a:pPr algn="ctr"/>
              <a:r>
                <a:rPr lang="hy-AM" sz="1100" b="0" cap="none" spc="0">
                  <a:ln w="0"/>
                  <a:solidFill>
                    <a:schemeClr val="tx1"/>
                  </a:solidFill>
                  <a:effectLst>
                    <a:outerShdw blurRad="38100" dist="19050" dir="2700000" algn="tl" rotWithShape="0">
                      <a:schemeClr val="dk1">
                        <a:alpha val="40000"/>
                      </a:schemeClr>
                    </a:outerShdw>
                  </a:effectLst>
                </a:rPr>
                <a:t>հաշվետվություն</a:t>
              </a:r>
              <a:endParaRPr lang="en-US" sz="1100" b="0" cap="none" spc="0">
                <a:ln w="0"/>
                <a:solidFill>
                  <a:schemeClr val="tx1"/>
                </a:solidFill>
                <a:effectLst>
                  <a:outerShdw blurRad="38100" dist="19050" dir="2700000" algn="tl" rotWithShape="0">
                    <a:schemeClr val="dk1">
                      <a:alpha val="40000"/>
                    </a:schemeClr>
                  </a:outerShdw>
                </a:effectLst>
              </a:endParaRPr>
            </a:p>
          </xdr:txBody>
        </xdr:sp>
        <xdr:grpSp>
          <xdr:nvGrpSpPr>
            <xdr:cNvPr id="815" name="Group 814">
              <a:extLst>
                <a:ext uri="{FF2B5EF4-FFF2-40B4-BE49-F238E27FC236}">
                  <a16:creationId xmlns:a16="http://schemas.microsoft.com/office/drawing/2014/main" xmlns="" id="{0DCBD9D7-F7EE-4816-916B-11442CF00B65}"/>
                </a:ext>
              </a:extLst>
            </xdr:cNvPr>
            <xdr:cNvGrpSpPr/>
          </xdr:nvGrpSpPr>
          <xdr:grpSpPr>
            <a:xfrm>
              <a:off x="2337610" y="1980195"/>
              <a:ext cx="9355520" cy="463459"/>
              <a:chOff x="2330807" y="1980506"/>
              <a:chExt cx="9319631" cy="495994"/>
            </a:xfrm>
          </xdr:grpSpPr>
          <xdr:sp macro="" textlink="">
            <xdr:nvSpPr>
              <xdr:cNvPr id="816" name="Rectangle: Rounded Corners 815">
                <a:extLst>
                  <a:ext uri="{FF2B5EF4-FFF2-40B4-BE49-F238E27FC236}">
                    <a16:creationId xmlns:a16="http://schemas.microsoft.com/office/drawing/2014/main" xmlns="" id="{F693927D-A4C1-4D84-B324-E6FAF41B6CAA}"/>
                  </a:ext>
                </a:extLst>
              </xdr:cNvPr>
              <xdr:cNvSpPr/>
            </xdr:nvSpPr>
            <xdr:spPr>
              <a:xfrm>
                <a:off x="2330807" y="1981199"/>
                <a:ext cx="9319631" cy="495301"/>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hy-AM" sz="1050" i="1">
                    <a:solidFill>
                      <a:schemeClr val="tx1"/>
                    </a:solidFill>
                  </a:rPr>
                  <a:t>Ընդհանուր</a:t>
                </a:r>
                <a:r>
                  <a:rPr lang="hy-AM" sz="1050" i="1" baseline="0">
                    <a:solidFill>
                      <a:schemeClr val="tx1"/>
                    </a:solidFill>
                  </a:rPr>
                  <a:t> լրացվածության աստիճան</a:t>
                </a:r>
              </a:p>
            </xdr:txBody>
          </xdr:sp>
          <xdr:cxnSp macro="">
            <xdr:nvCxnSpPr>
              <xdr:cNvPr id="817" name="Straight Connector 816">
                <a:extLst>
                  <a:ext uri="{FF2B5EF4-FFF2-40B4-BE49-F238E27FC236}">
                    <a16:creationId xmlns:a16="http://schemas.microsoft.com/office/drawing/2014/main" xmlns="" id="{074BF36E-24C9-47B0-B927-BE4370E972FC}"/>
                  </a:ext>
                </a:extLst>
              </xdr:cNvPr>
              <xdr:cNvCxnSpPr/>
            </xdr:nvCxnSpPr>
            <xdr:spPr>
              <a:xfrm flipH="1">
                <a:off x="10347404" y="1980506"/>
                <a:ext cx="595" cy="495994"/>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editAs="oneCell">
    <xdr:from>
      <xdr:col>0</xdr:col>
      <xdr:colOff>276225</xdr:colOff>
      <xdr:row>1</xdr:row>
      <xdr:rowOff>76200</xdr:rowOff>
    </xdr:from>
    <xdr:to>
      <xdr:col>5</xdr:col>
      <xdr:colOff>1045264</xdr:colOff>
      <xdr:row>4</xdr:row>
      <xdr:rowOff>54537</xdr:rowOff>
    </xdr:to>
    <xdr:pic>
      <xdr:nvPicPr>
        <xdr:cNvPr id="3" name="Picture 2">
          <a:extLst>
            <a:ext uri="{FF2B5EF4-FFF2-40B4-BE49-F238E27FC236}">
              <a16:creationId xmlns:a16="http://schemas.microsoft.com/office/drawing/2014/main" xmlns="" id="{ECDE0B94-7EC6-7FE1-F629-484CDB44EA9F}"/>
            </a:ext>
          </a:extLst>
        </xdr:cNvPr>
        <xdr:cNvPicPr>
          <a:picLocks noChangeAspect="1"/>
        </xdr:cNvPicPr>
      </xdr:nvPicPr>
      <xdr:blipFill>
        <a:blip xmlns:r="http://schemas.openxmlformats.org/officeDocument/2006/relationships" r:embed="rId10"/>
        <a:stretch>
          <a:fillRect/>
        </a:stretch>
      </xdr:blipFill>
      <xdr:spPr>
        <a:xfrm>
          <a:off x="276225" y="295275"/>
          <a:ext cx="2091109" cy="62794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228600</xdr:colOff>
      <xdr:row>0</xdr:row>
      <xdr:rowOff>95250</xdr:rowOff>
    </xdr:from>
    <xdr:to>
      <xdr:col>7</xdr:col>
      <xdr:colOff>320868</xdr:colOff>
      <xdr:row>5</xdr:row>
      <xdr:rowOff>95251</xdr:rowOff>
    </xdr:to>
    <xdr:pic>
      <xdr:nvPicPr>
        <xdr:cNvPr id="2" name="Picture 1">
          <a:extLst>
            <a:ext uri="{FF2B5EF4-FFF2-40B4-BE49-F238E27FC236}">
              <a16:creationId xmlns:a16="http://schemas.microsoft.com/office/drawing/2014/main" xmlns="" id="{707B7B83-DFEA-4CD2-AD22-562F8CAA925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96" t="7051" r="4163" b="4487"/>
        <a:stretch/>
      </xdr:blipFill>
      <xdr:spPr>
        <a:xfrm>
          <a:off x="228600" y="95250"/>
          <a:ext cx="2124903" cy="952501"/>
        </a:xfrm>
        <a:prstGeom prst="rect">
          <a:avLst/>
        </a:prstGeom>
      </xdr:spPr>
    </xdr:pic>
    <xdr:clientData/>
  </xdr:twoCellAnchor>
  <xdr:twoCellAnchor editAs="absolute">
    <xdr:from>
      <xdr:col>14</xdr:col>
      <xdr:colOff>239119</xdr:colOff>
      <xdr:row>2</xdr:row>
      <xdr:rowOff>2</xdr:rowOff>
    </xdr:from>
    <xdr:to>
      <xdr:col>30</xdr:col>
      <xdr:colOff>208638</xdr:colOff>
      <xdr:row>3</xdr:row>
      <xdr:rowOff>152402</xdr:rowOff>
    </xdr:to>
    <xdr:grpSp>
      <xdr:nvGrpSpPr>
        <xdr:cNvPr id="3" name="NaviCollapsed">
          <a:extLst>
            <a:ext uri="{FF2B5EF4-FFF2-40B4-BE49-F238E27FC236}">
              <a16:creationId xmlns:a16="http://schemas.microsoft.com/office/drawing/2014/main" xmlns="" id="{CC4476A3-C254-47CA-8C31-524FF263F593}"/>
            </a:ext>
          </a:extLst>
        </xdr:cNvPr>
        <xdr:cNvGrpSpPr/>
      </xdr:nvGrpSpPr>
      <xdr:grpSpPr>
        <a:xfrm>
          <a:off x="4936849" y="371477"/>
          <a:ext cx="5915024" cy="342900"/>
          <a:chOff x="2486026" y="1114425"/>
          <a:chExt cx="5848349" cy="342900"/>
        </a:xfrm>
      </xdr:grpSpPr>
      <xdr:sp macro="[0]!GoToPersonalInfo" textlink="">
        <xdr:nvSpPr>
          <xdr:cNvPr id="4" name="Rectangle: Rounded Corners 3">
            <a:extLst>
              <a:ext uri="{FF2B5EF4-FFF2-40B4-BE49-F238E27FC236}">
                <a16:creationId xmlns:a16="http://schemas.microsoft.com/office/drawing/2014/main" xmlns="" id="{A05A5DCC-3B3D-4E37-97A9-96B39B4DEF74}"/>
              </a:ext>
            </a:extLst>
          </xdr:cNvPr>
          <xdr:cNvSpPr/>
        </xdr:nvSpPr>
        <xdr:spPr>
          <a:xfrm>
            <a:off x="24860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1.</a:t>
            </a:r>
          </a:p>
        </xdr:txBody>
      </xdr:sp>
      <xdr:sp macro="[0]!GoToEducWork" textlink="">
        <xdr:nvSpPr>
          <xdr:cNvPr id="5" name="Rectangle: Rounded Corners 4">
            <a:extLst>
              <a:ext uri="{FF2B5EF4-FFF2-40B4-BE49-F238E27FC236}">
                <a16:creationId xmlns:a16="http://schemas.microsoft.com/office/drawing/2014/main" xmlns="" id="{B1673960-505A-47FD-A1DF-740142F661C1}"/>
              </a:ext>
            </a:extLst>
          </xdr:cNvPr>
          <xdr:cNvSpPr/>
        </xdr:nvSpPr>
        <xdr:spPr>
          <a:xfrm>
            <a:off x="32194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2.</a:t>
            </a:r>
          </a:p>
        </xdr:txBody>
      </xdr:sp>
      <xdr:sp macro="[0]!GoToRelation" textlink="">
        <xdr:nvSpPr>
          <xdr:cNvPr id="6" name="Rectangle: Rounded Corners 5">
            <a:extLst>
              <a:ext uri="{FF2B5EF4-FFF2-40B4-BE49-F238E27FC236}">
                <a16:creationId xmlns:a16="http://schemas.microsoft.com/office/drawing/2014/main" xmlns="" id="{F42C461A-3E89-444E-97F8-9B1C41D17A52}"/>
              </a:ext>
            </a:extLst>
          </xdr:cNvPr>
          <xdr:cNvSpPr/>
        </xdr:nvSpPr>
        <xdr:spPr>
          <a:xfrm>
            <a:off x="395287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3.</a:t>
            </a:r>
          </a:p>
        </xdr:txBody>
      </xdr:sp>
      <xdr:sp macro="[0]!GoToCharges" textlink="">
        <xdr:nvSpPr>
          <xdr:cNvPr id="7" name="Rectangle: Rounded Corners 6">
            <a:extLst>
              <a:ext uri="{FF2B5EF4-FFF2-40B4-BE49-F238E27FC236}">
                <a16:creationId xmlns:a16="http://schemas.microsoft.com/office/drawing/2014/main" xmlns="" id="{F8D7458A-28C4-4C91-B2B4-9A50CB837006}"/>
              </a:ext>
            </a:extLst>
          </xdr:cNvPr>
          <xdr:cNvSpPr/>
        </xdr:nvSpPr>
        <xdr:spPr>
          <a:xfrm>
            <a:off x="468630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4.</a:t>
            </a:r>
          </a:p>
        </xdr:txBody>
      </xdr:sp>
      <xdr:sp macro="[0]!GoToCriminalRelation" textlink="">
        <xdr:nvSpPr>
          <xdr:cNvPr id="8" name="Rectangle: Rounded Corners 7">
            <a:extLst>
              <a:ext uri="{FF2B5EF4-FFF2-40B4-BE49-F238E27FC236}">
                <a16:creationId xmlns:a16="http://schemas.microsoft.com/office/drawing/2014/main" xmlns="" id="{D8CD3275-8507-4DC8-A3F3-EC27D3F8DDEC}"/>
              </a:ext>
            </a:extLst>
          </xdr:cNvPr>
          <xdr:cNvSpPr/>
        </xdr:nvSpPr>
        <xdr:spPr>
          <a:xfrm>
            <a:off x="5419726"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5.</a:t>
            </a:r>
          </a:p>
        </xdr:txBody>
      </xdr:sp>
      <xdr:sp macro="[0]!GoToProperty" textlink="">
        <xdr:nvSpPr>
          <xdr:cNvPr id="9" name="Rectangle: Rounded Corners 8">
            <a:extLst>
              <a:ext uri="{FF2B5EF4-FFF2-40B4-BE49-F238E27FC236}">
                <a16:creationId xmlns:a16="http://schemas.microsoft.com/office/drawing/2014/main" xmlns="" id="{CCB4D9A2-7E5E-405F-A0D7-334E607D504F}"/>
              </a:ext>
            </a:extLst>
          </xdr:cNvPr>
          <xdr:cNvSpPr/>
        </xdr:nvSpPr>
        <xdr:spPr>
          <a:xfrm>
            <a:off x="6153151" y="1114425"/>
            <a:ext cx="685800"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chemeClr val="tx1"/>
                </a:solidFill>
              </a:rPr>
              <a:t>6.</a:t>
            </a:r>
          </a:p>
        </xdr:txBody>
      </xdr:sp>
      <xdr:sp macro="[0]!ExtractPDF" textlink="">
        <xdr:nvSpPr>
          <xdr:cNvPr id="10" name="Rectangle: Rounded Corners 9">
            <a:extLst>
              <a:ext uri="{FF2B5EF4-FFF2-40B4-BE49-F238E27FC236}">
                <a16:creationId xmlns:a16="http://schemas.microsoft.com/office/drawing/2014/main" xmlns="" id="{E5C473E8-2F8C-4AF3-AC0A-8E9D98016A43}"/>
              </a:ext>
            </a:extLst>
          </xdr:cNvPr>
          <xdr:cNvSpPr/>
        </xdr:nvSpPr>
        <xdr:spPr>
          <a:xfrm>
            <a:off x="7315201" y="1114425"/>
            <a:ext cx="1019174" cy="34290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y-AM" sz="1100" b="1" i="1">
                <a:solidFill>
                  <a:schemeClr val="tx1"/>
                </a:solidFill>
                <a:effectLst/>
                <a:latin typeface="+mn-lt"/>
                <a:ea typeface="+mn-ea"/>
                <a:cs typeface="+mn-cs"/>
              </a:rPr>
              <a:t>Արտահանել</a:t>
            </a:r>
            <a:endParaRPr lang="en-US" sz="1400" b="1">
              <a:solidFill>
                <a:schemeClr val="tx1"/>
              </a:solidFill>
            </a:endParaRPr>
          </a:p>
        </xdr:txBody>
      </xdr:sp>
    </xdr:grpSp>
    <xdr:clientData/>
  </xdr:twoCellAnchor>
  <xdr:twoCellAnchor editAs="absolute">
    <xdr:from>
      <xdr:col>34</xdr:col>
      <xdr:colOff>161014</xdr:colOff>
      <xdr:row>1</xdr:row>
      <xdr:rowOff>62867</xdr:rowOff>
    </xdr:from>
    <xdr:to>
      <xdr:col>35</xdr:col>
      <xdr:colOff>340084</xdr:colOff>
      <xdr:row>4</xdr:row>
      <xdr:rowOff>91442</xdr:rowOff>
    </xdr:to>
    <xdr:pic macro="[0]!GoToMain">
      <xdr:nvPicPr>
        <xdr:cNvPr id="11" name="Picture 10">
          <a:extLst>
            <a:ext uri="{FF2B5EF4-FFF2-40B4-BE49-F238E27FC236}">
              <a16:creationId xmlns:a16="http://schemas.microsoft.com/office/drawing/2014/main" xmlns="" id="{44F94D1B-87E4-4403-8AA5-6D0BD83A8B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64394" y="257177"/>
          <a:ext cx="542925" cy="5905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22</xdr:col>
      <xdr:colOff>258169</xdr:colOff>
      <xdr:row>0</xdr:row>
      <xdr:rowOff>161927</xdr:rowOff>
    </xdr:from>
    <xdr:to>
      <xdr:col>24</xdr:col>
      <xdr:colOff>29569</xdr:colOff>
      <xdr:row>0</xdr:row>
      <xdr:rowOff>161927</xdr:rowOff>
    </xdr:to>
    <xdr:pic macro="[0]!GoToMain">
      <xdr:nvPicPr>
        <xdr:cNvPr id="11" name="Picture 10">
          <a:extLst>
            <a:ext uri="{FF2B5EF4-FFF2-40B4-BE49-F238E27FC236}">
              <a16:creationId xmlns:a16="http://schemas.microsoft.com/office/drawing/2014/main" xmlns="" id="{C3EC43A5-84FE-4E71-8E10-D18F7D2E67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64394" y="257177"/>
          <a:ext cx="542925" cy="590550"/>
        </a:xfrm>
        <a:prstGeom prst="rect">
          <a:avLst/>
        </a:prstGeom>
      </xdr:spPr>
    </xdr:pic>
    <xdr:clientData/>
  </xdr:twoCellAnchor>
</xdr:wsDr>
</file>

<file path=xl/tables/table1.xml><?xml version="1.0" encoding="utf-8"?>
<table xmlns="http://schemas.openxmlformats.org/spreadsheetml/2006/main" id="1" name="tbl_YesNo" displayName="tbl_YesNo" ref="E2:E4" totalsRowShown="0">
  <autoFilter ref="E2:E4"/>
  <tableColumns count="1">
    <tableColumn id="1" name="YesNo"/>
  </tableColumns>
  <tableStyleInfo name="TableStyleMedium2" showFirstColumn="0" showLastColumn="0" showRowStripes="1" showColumnStripes="0"/>
</table>
</file>

<file path=xl/tables/table2.xml><?xml version="1.0" encoding="utf-8"?>
<table xmlns="http://schemas.openxmlformats.org/spreadsheetml/2006/main" id="2" name="tbl_YesNoNA" displayName="tbl_YesNoNA" ref="H2:H5" totalsRowShown="0">
  <autoFilter ref="H2:H5"/>
  <tableColumns count="1">
    <tableColumn id="1" name="YesNoNA"/>
  </tableColumns>
  <tableStyleInfo name="TableStyleMedium2" showFirstColumn="0" showLastColumn="0" showRowStripes="1" showColumnStripes="0"/>
</table>
</file>

<file path=xl/tables/table3.xml><?xml version="1.0" encoding="utf-8"?>
<table xmlns="http://schemas.openxmlformats.org/spreadsheetml/2006/main" id="3" name="tbl_RelationList1" displayName="tbl_RelationList1" ref="K2:K11" totalsRowShown="0">
  <autoFilter ref="K2:K11"/>
  <tableColumns count="1">
    <tableColumn id="1" name="RelationList1"/>
  </tableColumns>
  <tableStyleInfo name="TableStyleMedium2" showFirstColumn="0" showLastColumn="0" showRowStripes="1" showColumnStripes="0"/>
</table>
</file>

<file path=xl/tables/table4.xml><?xml version="1.0" encoding="utf-8"?>
<table xmlns="http://schemas.openxmlformats.org/spreadsheetml/2006/main" id="4" name="tbl_PropertyList1" displayName="tbl_PropertyList1" ref="N2:N5" totalsRowShown="0">
  <autoFilter ref="N2:N5"/>
  <tableColumns count="1">
    <tableColumn id="1" name="PropertyList1"/>
  </tableColumns>
  <tableStyleInfo name="TableStyleMedium2" showFirstColumn="0" showLastColumn="0" showRowStripes="1" showColumnStripes="0"/>
</table>
</file>

<file path=xl/tables/table5.xml><?xml version="1.0" encoding="utf-8"?>
<table xmlns="http://schemas.openxmlformats.org/spreadsheetml/2006/main" id="5" name="tbl_MonthList" displayName="tbl_MonthList" ref="W2:W14" totalsRowShown="0">
  <autoFilter ref="W2:W14"/>
  <tableColumns count="1">
    <tableColumn id="1" name="MonthList"/>
  </tableColumns>
  <tableStyleInfo name="TableStyleMedium2" showFirstColumn="0" showLastColumn="0" showRowStripes="1" showColumnStripes="0"/>
</table>
</file>

<file path=xl/tables/table6.xml><?xml version="1.0" encoding="utf-8"?>
<table xmlns="http://schemas.openxmlformats.org/spreadsheetml/2006/main" id="6" name="tbl_PropertyList1_1" displayName="tbl_PropertyList1_1" ref="Z2:Z6" totalsRowShown="0" dataDxfId="20">
  <autoFilter ref="Z2:Z6"/>
  <tableColumns count="1">
    <tableColumn id="1" name="PropertyList1_1" dataDxfId="19"/>
  </tableColumns>
  <tableStyleInfo name="TableStyleMedium2" showFirstColumn="0" showLastColumn="0" showRowStripes="1" showColumnStripes="0"/>
</table>
</file>

<file path=xl/tables/table7.xml><?xml version="1.0" encoding="utf-8"?>
<table xmlns="http://schemas.openxmlformats.org/spreadsheetml/2006/main" id="7" name="tbl_PropertyList2_1" displayName="tbl_PropertyList2_1" ref="AC2:AC11" totalsRowShown="0" dataDxfId="18">
  <autoFilter ref="AC2:AC11"/>
  <tableColumns count="1">
    <tableColumn id="1" name="PropertyList1_1" dataDxfId="17"/>
  </tableColumns>
  <tableStyleInfo name="TableStyleMedium2" showFirstColumn="0" showLastColumn="0" showRowStripes="1" showColumnStripes="0"/>
</table>
</file>

<file path=xl/tables/table8.xml><?xml version="1.0" encoding="utf-8"?>
<table xmlns="http://schemas.openxmlformats.org/spreadsheetml/2006/main" id="8" name="tbl_PropertyList4_1_1" displayName="tbl_PropertyList4_1_1" ref="AF2:AF18" totalsRowShown="0" dataDxfId="16">
  <autoFilter ref="AF2:AF18"/>
  <tableColumns count="1">
    <tableColumn id="1" name="PropertyList4_1_1" dataDxfId="15"/>
  </tableColumns>
  <tableStyleInfo name="TableStyleMedium2" showFirstColumn="0" showLastColumn="0" showRowStripes="1" showColumnStripes="0"/>
</table>
</file>

<file path=xl/tables/table9.xml><?xml version="1.0" encoding="utf-8"?>
<table xmlns="http://schemas.openxmlformats.org/spreadsheetml/2006/main" id="9" name="tbl_PropertyList4_1_2" displayName="tbl_PropertyList4_1_2" ref="AI2:AI5" totalsRowShown="0" dataDxfId="14">
  <autoFilter ref="AI2:AI5"/>
  <tableColumns count="1">
    <tableColumn id="1" name="PropertyList4_1_2" dataDxfId="13"/>
  </tableColumns>
  <tableStyleInfo name="TableStyleMedium2" showFirstColumn="0" showLastColumn="0" showRowStripes="1" showColumnStripes="0"/>
</table>
</file>

<file path=xl/tables/table10.xml><?xml version="1.0" encoding="utf-8"?>
<table xmlns="http://schemas.openxmlformats.org/spreadsheetml/2006/main" id="10" name="tbl_PropertyList4_1_3" displayName="tbl_PropertyList4_1_3" ref="AL2:AL6" totalsRowShown="0" dataDxfId="12">
  <autoFilter ref="AL2:AL6"/>
  <tableColumns count="1">
    <tableColumn id="1" name="PropertyList4_1_3" dataDxfId="11"/>
  </tableColumns>
  <tableStyleInfo name="TableStyleMedium2" showFirstColumn="0" showLastColumn="0" showRowStripes="1" showColumnStripes="0"/>
</table>
</file>

<file path=xl/tables/table11.xml><?xml version="1.0" encoding="utf-8"?>
<table xmlns="http://schemas.openxmlformats.org/spreadsheetml/2006/main" id="11" name="tbl_PropertyList5_1" displayName="tbl_PropertyList5_1" ref="AO2:AO18" totalsRowShown="0" dataDxfId="10">
  <autoFilter ref="AO2:AO18"/>
  <tableColumns count="1">
    <tableColumn id="1" name="PropertyList5_1" dataDxfId="9"/>
  </tableColumns>
  <tableStyleInfo name="TableStyleMedium2" showFirstColumn="0" showLastColumn="0" showRowStripes="1" showColumnStripes="0"/>
</table>
</file>

<file path=xl/tables/table12.xml><?xml version="1.0" encoding="utf-8"?>
<table xmlns="http://schemas.openxmlformats.org/spreadsheetml/2006/main" id="12" name="tbl_PropertyList6_1_1" displayName="tbl_PropertyList6_1_1" ref="AR2:AR6" totalsRowShown="0" dataDxfId="8">
  <autoFilter ref="AR2:AR6"/>
  <tableColumns count="1">
    <tableColumn id="1" name="PropertyList6_1_1" dataDxfId="7"/>
  </tableColumns>
  <tableStyleInfo name="TableStyleMedium2" showFirstColumn="0" showLastColumn="0" showRowStripes="1" showColumnStripes="0"/>
</table>
</file>

<file path=xl/tables/table13.xml><?xml version="1.0" encoding="utf-8"?>
<table xmlns="http://schemas.openxmlformats.org/spreadsheetml/2006/main" id="13" name="tbl_PropertyList8_1" displayName="tbl_PropertyList8_1" ref="AU2:AU8" totalsRowShown="0" dataDxfId="6">
  <autoFilter ref="AU2:AU8"/>
  <tableColumns count="1">
    <tableColumn id="1" name="PropertyList8_1" dataDxfId="5"/>
  </tableColumns>
  <tableStyleInfo name="TableStyleMedium2" showFirstColumn="0" showLastColumn="0" showRowStripes="1" showColumnStripes="0"/>
</table>
</file>

<file path=xl/tables/table14.xml><?xml version="1.0" encoding="utf-8"?>
<table xmlns="http://schemas.openxmlformats.org/spreadsheetml/2006/main" id="14" name="tbl_PropertyList23_1" displayName="tbl_PropertyList23_1" ref="AX2:AX6" totalsRowShown="0" dataDxfId="4">
  <autoFilter ref="AX2:AX6"/>
  <tableColumns count="1">
    <tableColumn id="1" name="PropertyList23_1" dataDxfId="3"/>
  </tableColumns>
  <tableStyleInfo name="TableStyleMedium2" showFirstColumn="0" showLastColumn="0" showRowStripes="1" showColumnStripes="0"/>
</table>
</file>

<file path=xl/tables/table15.xml><?xml version="1.0" encoding="utf-8"?>
<table xmlns="http://schemas.openxmlformats.org/spreadsheetml/2006/main" id="15" name="tbl_PropertyListCur" displayName="tbl_PropertyListCur" ref="T2:T6" totalsRowShown="0" headerRowDxfId="2" headerRowBorderDxfId="1" tableBorderDxfId="0">
  <autoFilter ref="T2:T6"/>
  <tableColumns count="1">
    <tableColumn id="1" name="PropertyListCur"/>
  </tableColumns>
  <tableStyleInfo name="TableStyleMedium2" showFirstColumn="0" showLastColumn="0" showRowStripes="1" showColumnStripes="0"/>
</table>
</file>

<file path=xl/tables/table16.xml><?xml version="1.0" encoding="utf-8"?>
<table xmlns="http://schemas.openxmlformats.org/spreadsheetml/2006/main" id="16" name="tbl_EducWorkList1" displayName="tbl_EducWorkList1" ref="Q2:Q7" totalsRowShown="0">
  <autoFilter ref="Q2:Q7"/>
  <tableColumns count="1">
    <tableColumn id="1" name="EducWorkList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1_Main"/>
  <dimension ref="A3:P19"/>
  <sheetViews>
    <sheetView showGridLines="0" showRowColHeaders="0" tabSelected="1" zoomScaleNormal="100" zoomScaleSheetLayoutView="85" workbookViewId="0">
      <selection activeCell="J15" sqref="J15"/>
    </sheetView>
  </sheetViews>
  <sheetFormatPr defaultColWidth="0" defaultRowHeight="17.25" x14ac:dyDescent="0.3"/>
  <cols>
    <col min="1" max="1" width="14.28515625" style="3" customWidth="1"/>
    <col min="2" max="4" width="4.42578125" style="3" customWidth="1"/>
    <col min="5" max="5" width="5.7109375" style="3" customWidth="1"/>
    <col min="6" max="6" width="43.42578125" style="3" customWidth="1"/>
    <col min="7" max="11" width="25.7109375" style="3" customWidth="1"/>
    <col min="12" max="16" width="8.7109375" style="3" customWidth="1"/>
    <col min="17" max="16384" width="8.7109375" style="3" hidden="1"/>
  </cols>
  <sheetData>
    <row r="3" spans="7:11" x14ac:dyDescent="0.3">
      <c r="G3" s="19"/>
    </row>
    <row r="10" spans="7:11" x14ac:dyDescent="0.3">
      <c r="J10" s="73"/>
      <c r="K10" s="73"/>
    </row>
    <row r="11" spans="7:11" x14ac:dyDescent="0.3">
      <c r="J11" s="24"/>
      <c r="K11" s="24"/>
    </row>
    <row r="12" spans="7:11" x14ac:dyDescent="0.3">
      <c r="J12" s="73"/>
      <c r="K12" s="73"/>
    </row>
    <row r="14" spans="7:11" x14ac:dyDescent="0.3">
      <c r="I14" s="74" t="s">
        <v>0</v>
      </c>
      <c r="J14" s="74"/>
    </row>
    <row r="15" spans="7:11" x14ac:dyDescent="0.3">
      <c r="J15" s="46"/>
    </row>
    <row r="19" spans="7:13" x14ac:dyDescent="0.3">
      <c r="G19" s="70" t="s">
        <v>453</v>
      </c>
      <c r="H19" s="70"/>
      <c r="I19" s="70"/>
      <c r="J19" s="70"/>
      <c r="K19" s="70"/>
      <c r="L19" s="70"/>
      <c r="M19" s="70"/>
    </row>
  </sheetData>
  <sheetProtection algorithmName="SHA-512" hashValue="cE2Jsz6Kyfd20obDzwJsO+sz0oSpRSYVRQohrBCzpYNMDND9NiMrpnUrO0gNEEcHFo2tdEcxkrkM4eKTDBeL2w==" saltValue="gAopwSggNzZG+SWk2a8FaQ==" spinCount="100000" sheet="1" selectLockedCells="1"/>
  <mergeCells count="3">
    <mergeCell ref="J10:K10"/>
    <mergeCell ref="J12:K12"/>
    <mergeCell ref="I14:J14"/>
  </mergeCells>
  <conditionalFormatting sqref="J15">
    <cfRule type="expression" dxfId="302" priority="1">
      <formula>J15=""</formula>
    </cfRule>
  </conditionalFormatting>
  <dataValidations count="1">
    <dataValidation type="date" operator="greaterThan" allowBlank="1" showInputMessage="1" showErrorMessage="1" errorTitle="Սխալ մուտքագրում" error="Մուտքագրեք ամսաթիվ Ձեր համակարգչի կարգարվորման ֆորմատով։" sqref="J15">
      <formula1>1</formula1>
    </dataValidation>
  </dataValidations>
  <pageMargins left="0.25" right="0.25" top="0.75" bottom="0.75" header="0.3" footer="0.3"/>
  <pageSetup paperSize="9" scale="55" orientation="portrait" horizontalDpi="300"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2_PersonalInfo"/>
  <dimension ref="A3:P68"/>
  <sheetViews>
    <sheetView showGridLines="0" showRowColHeaders="0" zoomScaleNormal="100" zoomScaleSheetLayoutView="85" workbookViewId="0">
      <pane ySplit="12" topLeftCell="A13" activePane="bottomLeft" state="frozen"/>
      <selection pane="bottomLeft" activeCell="K53" sqref="K53"/>
    </sheetView>
  </sheetViews>
  <sheetFormatPr defaultColWidth="0" defaultRowHeight="17.25" x14ac:dyDescent="0.3"/>
  <cols>
    <col min="1" max="1" width="14.28515625" style="3" customWidth="1"/>
    <col min="2" max="4" width="4.42578125" style="3" hidden="1" customWidth="1"/>
    <col min="5" max="5" width="5.7109375" style="3" customWidth="1"/>
    <col min="6" max="6" width="43.42578125" style="3" customWidth="1"/>
    <col min="7" max="11" width="25.7109375" style="3" customWidth="1"/>
    <col min="12" max="16" width="8.7109375" style="3" customWidth="1"/>
    <col min="17" max="16384" width="8.7109375" style="3" hidden="1"/>
  </cols>
  <sheetData>
    <row r="3" spans="2:11" x14ac:dyDescent="0.3">
      <c r="G3" s="19"/>
    </row>
    <row r="10" spans="2:11" x14ac:dyDescent="0.3">
      <c r="J10" s="73"/>
      <c r="K10" s="73"/>
    </row>
    <row r="11" spans="2:11" x14ac:dyDescent="0.3">
      <c r="J11" s="24"/>
      <c r="K11" s="24"/>
    </row>
    <row r="12" spans="2:11" x14ac:dyDescent="0.3">
      <c r="J12" s="73"/>
      <c r="K12" s="73"/>
    </row>
    <row r="13" spans="2:11" x14ac:dyDescent="0.3">
      <c r="B13" s="3" t="s">
        <v>133</v>
      </c>
      <c r="C13" s="16" t="s">
        <v>132</v>
      </c>
      <c r="D13" s="16" t="s">
        <v>132</v>
      </c>
      <c r="J13" s="73"/>
      <c r="K13" s="73"/>
    </row>
    <row r="14" spans="2:11" x14ac:dyDescent="0.3">
      <c r="B14" s="3">
        <v>1</v>
      </c>
      <c r="C14" s="3" t="s">
        <v>157</v>
      </c>
      <c r="D14" s="16" t="str">
        <f>IF(QuestionnaireDate="",C14,"Ok")</f>
        <v>0)</v>
      </c>
    </row>
    <row r="15" spans="2:11" x14ac:dyDescent="0.3">
      <c r="E15" s="98" t="s">
        <v>453</v>
      </c>
      <c r="F15" s="98"/>
      <c r="G15" s="98"/>
      <c r="H15" s="98"/>
      <c r="I15" s="98"/>
      <c r="J15" s="98"/>
      <c r="K15" s="98"/>
    </row>
    <row r="16" spans="2:11" ht="9.4" customHeight="1" x14ac:dyDescent="0.3">
      <c r="C16" s="16"/>
      <c r="D16" s="16"/>
    </row>
    <row r="17" spans="2:11" x14ac:dyDescent="0.3">
      <c r="E17" s="98" t="s">
        <v>454</v>
      </c>
      <c r="F17" s="98"/>
      <c r="G17" s="98"/>
      <c r="H17" s="98"/>
      <c r="I17" s="98"/>
      <c r="J17" s="98"/>
      <c r="K17" s="98"/>
    </row>
    <row r="18" spans="2:11" ht="9.4" customHeight="1" x14ac:dyDescent="0.3">
      <c r="C18" s="16"/>
      <c r="D18" s="16"/>
    </row>
    <row r="19" spans="2:11" x14ac:dyDescent="0.3">
      <c r="E19" s="75" t="s">
        <v>1</v>
      </c>
      <c r="F19" s="75"/>
      <c r="G19" s="75"/>
      <c r="H19" s="75"/>
      <c r="I19" s="75"/>
      <c r="J19" s="75"/>
      <c r="K19" s="75"/>
    </row>
    <row r="20" spans="2:11" ht="9.4" customHeight="1" x14ac:dyDescent="0.3">
      <c r="C20" s="16"/>
      <c r="D20" s="16"/>
    </row>
    <row r="21" spans="2:11" ht="15.6" customHeight="1" x14ac:dyDescent="0.3">
      <c r="B21" s="16">
        <v>1</v>
      </c>
      <c r="C21" s="16"/>
      <c r="D21" s="16"/>
      <c r="E21" s="76" t="s">
        <v>2</v>
      </c>
      <c r="F21" s="93" t="s">
        <v>3</v>
      </c>
      <c r="G21" s="95"/>
      <c r="H21" s="86" t="s">
        <v>4</v>
      </c>
      <c r="I21" s="86"/>
      <c r="J21" s="86" t="s">
        <v>5</v>
      </c>
      <c r="K21" s="86"/>
    </row>
    <row r="22" spans="2:11" x14ac:dyDescent="0.3">
      <c r="B22" s="16"/>
      <c r="C22" s="16" t="str">
        <f>E21</f>
        <v>1)</v>
      </c>
      <c r="D22" s="16" t="str">
        <f>IF(OR(F22="",H22="",J22=""),C22,"Ok")</f>
        <v>1)</v>
      </c>
      <c r="E22" s="76"/>
      <c r="F22" s="99"/>
      <c r="G22" s="100"/>
      <c r="H22" s="101"/>
      <c r="I22" s="102"/>
      <c r="J22" s="101"/>
      <c r="K22" s="102"/>
    </row>
    <row r="23" spans="2:11" ht="9.4" customHeight="1" x14ac:dyDescent="0.3">
      <c r="B23" s="16"/>
      <c r="C23" s="16"/>
      <c r="D23" s="16"/>
    </row>
    <row r="24" spans="2:11" x14ac:dyDescent="0.3">
      <c r="B24" s="16">
        <v>1</v>
      </c>
      <c r="C24" s="16" t="str">
        <f>E24</f>
        <v>2)</v>
      </c>
      <c r="D24" s="16" t="str">
        <f>IF(PersionalInfoQ2="",C24,"Ok")</f>
        <v>2)</v>
      </c>
      <c r="E24" s="4" t="s">
        <v>6</v>
      </c>
      <c r="F24" s="86" t="s">
        <v>349</v>
      </c>
      <c r="G24" s="86"/>
      <c r="H24" s="86"/>
      <c r="I24" s="86"/>
      <c r="J24" s="86"/>
      <c r="K24" s="44"/>
    </row>
    <row r="25" spans="2:11" hidden="1" x14ac:dyDescent="0.3">
      <c r="B25" s="16"/>
      <c r="C25" s="16"/>
      <c r="D25" s="16"/>
      <c r="E25" s="4" t="s">
        <v>7</v>
      </c>
      <c r="F25" s="86" t="s">
        <v>8</v>
      </c>
      <c r="G25" s="86"/>
      <c r="H25" s="86"/>
      <c r="I25" s="86"/>
      <c r="J25" s="86"/>
      <c r="K25" s="86"/>
    </row>
    <row r="26" spans="2:11" hidden="1" x14ac:dyDescent="0.3">
      <c r="B26" s="16">
        <v>1</v>
      </c>
      <c r="C26" s="16" t="str">
        <f>E25</f>
        <v>2.1)</v>
      </c>
      <c r="D26" s="17"/>
      <c r="E26" s="75"/>
      <c r="F26" s="4" t="s">
        <v>120</v>
      </c>
      <c r="G26" s="4">
        <v>1</v>
      </c>
    </row>
    <row r="27" spans="2:11" hidden="1" x14ac:dyDescent="0.3">
      <c r="B27" s="18"/>
      <c r="C27" s="17">
        <v>1</v>
      </c>
      <c r="D27" s="16" t="str">
        <f ca="1">IF(AND(PersionalInfoQ2=ForCodesYES,COUNTA(INDIRECT("$F"&amp;ROW()-C27&amp;":$K"&amp;ROW()-C27))&lt;&gt;COUNTA(INDIRECT("$F"&amp;ROW()&amp;":$K"&amp;ROW()))),OFFSET(D27,-C27,-1),"Ok")</f>
        <v>Ok</v>
      </c>
      <c r="E27" s="75"/>
      <c r="F27" s="5" t="s">
        <v>350</v>
      </c>
      <c r="G27" s="47"/>
    </row>
    <row r="28" spans="2:11" ht="34.5" hidden="1" x14ac:dyDescent="0.3">
      <c r="B28" s="18"/>
      <c r="C28" s="17">
        <v>2</v>
      </c>
      <c r="D28" s="16" t="str">
        <f ca="1">IF(AND(PersionalInfoQ2=ForCodesYES,COUNTA(INDIRECT("$F"&amp;ROW()-C28&amp;":$K"&amp;ROW()-C28))&lt;&gt;COUNTA(INDIRECT("$F"&amp;ROW()&amp;":$K"&amp;ROW()))),OFFSET(D28,-C28,-1),"Ok")</f>
        <v>Ok</v>
      </c>
      <c r="E28" s="75"/>
      <c r="F28" s="5" t="s">
        <v>118</v>
      </c>
      <c r="G28" s="48"/>
    </row>
    <row r="29" spans="2:11" ht="34.5" hidden="1" x14ac:dyDescent="0.3">
      <c r="B29" s="18"/>
      <c r="C29" s="17">
        <v>3</v>
      </c>
      <c r="D29" s="16"/>
      <c r="E29" s="75"/>
      <c r="F29" s="5" t="s">
        <v>119</v>
      </c>
      <c r="G29" s="48"/>
    </row>
    <row r="30" spans="2:11" ht="69" hidden="1" x14ac:dyDescent="0.3">
      <c r="B30" s="18"/>
      <c r="C30" s="17">
        <v>4</v>
      </c>
      <c r="D30" s="16"/>
      <c r="E30" s="75"/>
      <c r="F30" s="5" t="s">
        <v>9</v>
      </c>
      <c r="G30" s="47"/>
    </row>
    <row r="31" spans="2:11" ht="9.4" customHeight="1" x14ac:dyDescent="0.3">
      <c r="B31" s="16"/>
      <c r="C31" s="16"/>
      <c r="D31" s="16"/>
    </row>
    <row r="32" spans="2:11" x14ac:dyDescent="0.3">
      <c r="B32" s="16">
        <v>1</v>
      </c>
      <c r="C32" s="16"/>
      <c r="D32" s="16"/>
      <c r="E32" s="76" t="s">
        <v>10</v>
      </c>
      <c r="F32" s="93" t="s">
        <v>11</v>
      </c>
      <c r="G32" s="95"/>
      <c r="H32" s="86" t="s">
        <v>12</v>
      </c>
      <c r="I32" s="86"/>
      <c r="J32" s="86" t="s">
        <v>13</v>
      </c>
      <c r="K32" s="86"/>
    </row>
    <row r="33" spans="2:11" x14ac:dyDescent="0.3">
      <c r="B33" s="16"/>
      <c r="C33" s="16" t="str">
        <f>E32</f>
        <v>3)</v>
      </c>
      <c r="D33" s="16" t="str">
        <f>IF(OR(F33="",H33="",J33=""),C33,"Ok")</f>
        <v>3)</v>
      </c>
      <c r="E33" s="76"/>
      <c r="F33" s="104"/>
      <c r="G33" s="105"/>
      <c r="H33" s="104"/>
      <c r="I33" s="105"/>
      <c r="J33" s="104"/>
      <c r="K33" s="105"/>
    </row>
    <row r="34" spans="2:11" ht="9.4" customHeight="1" x14ac:dyDescent="0.3">
      <c r="B34" s="16"/>
      <c r="C34" s="16"/>
      <c r="D34" s="16"/>
    </row>
    <row r="35" spans="2:11" ht="51.75" x14ac:dyDescent="0.3">
      <c r="B35" s="16">
        <v>1</v>
      </c>
      <c r="C35" s="16"/>
      <c r="D35" s="16"/>
      <c r="E35" s="76" t="s">
        <v>14</v>
      </c>
      <c r="F35" s="87" t="s">
        <v>15</v>
      </c>
      <c r="G35" s="87"/>
      <c r="H35" s="10" t="s">
        <v>16</v>
      </c>
      <c r="I35" s="9" t="s">
        <v>17</v>
      </c>
      <c r="J35" s="89" t="s">
        <v>18</v>
      </c>
      <c r="K35" s="90"/>
    </row>
    <row r="36" spans="2:11" x14ac:dyDescent="0.3">
      <c r="B36" s="16"/>
      <c r="C36" s="16" t="str">
        <f>E35</f>
        <v>4)</v>
      </c>
      <c r="D36" s="16" t="str">
        <f>IF(OR(F36="",AND(H36="",I36="",J36="")),C36,"Ok")</f>
        <v>4)</v>
      </c>
      <c r="E36" s="76"/>
      <c r="F36" s="91"/>
      <c r="G36" s="92"/>
      <c r="H36" s="49"/>
      <c r="I36" s="49"/>
      <c r="J36" s="91"/>
      <c r="K36" s="92"/>
    </row>
    <row r="37" spans="2:11" ht="9.4" customHeight="1" x14ac:dyDescent="0.3">
      <c r="B37" s="16"/>
      <c r="C37" s="16"/>
      <c r="D37" s="16"/>
    </row>
    <row r="38" spans="2:11" x14ac:dyDescent="0.3">
      <c r="B38" s="16">
        <v>1</v>
      </c>
      <c r="C38" s="16"/>
      <c r="D38" s="16"/>
      <c r="E38" s="76" t="s">
        <v>19</v>
      </c>
      <c r="F38" s="93" t="s">
        <v>20</v>
      </c>
      <c r="G38" s="94"/>
      <c r="H38" s="94"/>
      <c r="I38" s="94"/>
      <c r="J38" s="94"/>
      <c r="K38" s="95"/>
    </row>
    <row r="39" spans="2:11" x14ac:dyDescent="0.3">
      <c r="B39" s="16"/>
      <c r="C39" s="16"/>
      <c r="D39" s="16"/>
      <c r="E39" s="76"/>
      <c r="F39" s="62" t="s">
        <v>431</v>
      </c>
      <c r="G39" s="62" t="s">
        <v>432</v>
      </c>
      <c r="H39" s="86" t="s">
        <v>433</v>
      </c>
      <c r="I39" s="86"/>
      <c r="J39" s="62" t="s">
        <v>434</v>
      </c>
      <c r="K39" s="62" t="s">
        <v>435</v>
      </c>
    </row>
    <row r="40" spans="2:11" x14ac:dyDescent="0.3">
      <c r="B40" s="16"/>
      <c r="C40" s="16" t="str">
        <f>E38</f>
        <v>5)</v>
      </c>
      <c r="D40" s="16" t="str">
        <f>IF(OR(F40="",G40="",H40="",AND(J40="",K40="")),C40,"Ok")</f>
        <v>5)</v>
      </c>
      <c r="E40" s="76"/>
      <c r="F40" s="64"/>
      <c r="G40" s="64"/>
      <c r="H40" s="96"/>
      <c r="I40" s="97"/>
      <c r="J40" s="64"/>
      <c r="K40" s="63"/>
    </row>
    <row r="41" spans="2:11" ht="9.4" customHeight="1" x14ac:dyDescent="0.3">
      <c r="B41" s="16"/>
      <c r="C41" s="16"/>
      <c r="D41" s="16"/>
    </row>
    <row r="42" spans="2:11" x14ac:dyDescent="0.3">
      <c r="B42" s="16">
        <v>1</v>
      </c>
      <c r="C42" s="16" t="str">
        <f>E42</f>
        <v>6)</v>
      </c>
      <c r="D42" s="16" t="str">
        <f>IF(PersionalInfoQ6="",C42,"Ok")</f>
        <v>6)</v>
      </c>
      <c r="E42" s="4" t="s">
        <v>21</v>
      </c>
      <c r="F42" s="86" t="s">
        <v>124</v>
      </c>
      <c r="G42" s="86"/>
      <c r="H42" s="86"/>
      <c r="I42" s="86"/>
      <c r="J42" s="86"/>
      <c r="K42" s="44"/>
    </row>
    <row r="43" spans="2:11" hidden="1" x14ac:dyDescent="0.3">
      <c r="B43" s="16"/>
      <c r="C43" s="16"/>
      <c r="D43" s="17"/>
      <c r="E43" s="76" t="s">
        <v>22</v>
      </c>
      <c r="F43" s="86" t="s">
        <v>351</v>
      </c>
      <c r="G43" s="86"/>
      <c r="H43" s="86"/>
      <c r="I43" s="86"/>
      <c r="J43" s="86"/>
      <c r="K43" s="86"/>
    </row>
    <row r="44" spans="2:11" hidden="1" x14ac:dyDescent="0.3">
      <c r="B44" s="16"/>
      <c r="C44" s="16"/>
      <c r="D44" s="17"/>
      <c r="E44" s="76"/>
      <c r="F44" s="62" t="s">
        <v>431</v>
      </c>
      <c r="G44" s="62" t="s">
        <v>432</v>
      </c>
      <c r="H44" s="86" t="s">
        <v>433</v>
      </c>
      <c r="I44" s="86"/>
      <c r="J44" s="62" t="s">
        <v>434</v>
      </c>
      <c r="K44" s="62" t="s">
        <v>435</v>
      </c>
    </row>
    <row r="45" spans="2:11" hidden="1" x14ac:dyDescent="0.3">
      <c r="B45" s="16">
        <v>1</v>
      </c>
      <c r="C45" s="16" t="str">
        <f>E43</f>
        <v>6.1)</v>
      </c>
      <c r="D45" s="16" t="str">
        <f>IF(AND(PersionalInfoQ6=ForCodesYES,OR(F45="",G45="",H45="",AND(J45="",K45=""))),C45,"Ok")</f>
        <v>Ok</v>
      </c>
      <c r="E45" s="76"/>
      <c r="F45" s="64"/>
      <c r="G45" s="64"/>
      <c r="H45" s="96"/>
      <c r="I45" s="97"/>
      <c r="J45" s="64"/>
      <c r="K45" s="63"/>
    </row>
    <row r="46" spans="2:11" ht="9.4" customHeight="1" x14ac:dyDescent="0.3">
      <c r="B46" s="16"/>
      <c r="C46" s="16"/>
      <c r="D46" s="16"/>
    </row>
    <row r="47" spans="2:11" x14ac:dyDescent="0.3">
      <c r="B47" s="16">
        <v>1</v>
      </c>
      <c r="C47" s="16"/>
      <c r="D47" s="16"/>
      <c r="E47" s="76" t="s">
        <v>23</v>
      </c>
      <c r="F47" s="77" t="s">
        <v>24</v>
      </c>
      <c r="G47" s="78"/>
      <c r="H47" s="79"/>
      <c r="I47" s="77" t="s">
        <v>25</v>
      </c>
      <c r="J47" s="78"/>
      <c r="K47" s="79"/>
    </row>
    <row r="48" spans="2:11" x14ac:dyDescent="0.3">
      <c r="B48" s="16"/>
      <c r="C48" s="16" t="str">
        <f>E47</f>
        <v>7)</v>
      </c>
      <c r="D48" s="16" t="str">
        <f>IF(F48="",C48,"Ok")</f>
        <v>7)</v>
      </c>
      <c r="E48" s="76"/>
      <c r="F48" s="83"/>
      <c r="G48" s="84"/>
      <c r="H48" s="85"/>
      <c r="I48" s="83"/>
      <c r="J48" s="84"/>
      <c r="K48" s="85"/>
    </row>
    <row r="49" spans="2:11" ht="9.4" customHeight="1" x14ac:dyDescent="0.3">
      <c r="B49" s="16"/>
      <c r="C49" s="16"/>
      <c r="D49" s="16"/>
    </row>
    <row r="50" spans="2:11" ht="18" customHeight="1" x14ac:dyDescent="0.3">
      <c r="B50" s="16">
        <v>1</v>
      </c>
      <c r="C50" s="16"/>
      <c r="D50" s="16"/>
      <c r="E50" s="76" t="s">
        <v>26</v>
      </c>
      <c r="F50" s="77" t="s">
        <v>27</v>
      </c>
      <c r="G50" s="78"/>
      <c r="H50" s="78"/>
      <c r="I50" s="78"/>
      <c r="J50" s="78"/>
      <c r="K50" s="79"/>
    </row>
    <row r="51" spans="2:11" x14ac:dyDescent="0.3">
      <c r="B51" s="16"/>
      <c r="C51" s="16" t="str">
        <f>E50</f>
        <v>8)</v>
      </c>
      <c r="D51" s="16" t="str">
        <f>IF(F51="",C51,"Ok")</f>
        <v>8)</v>
      </c>
      <c r="E51" s="76"/>
      <c r="F51" s="80"/>
      <c r="G51" s="81"/>
      <c r="H51" s="81"/>
      <c r="I51" s="81"/>
      <c r="J51" s="81"/>
      <c r="K51" s="82"/>
    </row>
    <row r="52" spans="2:11" ht="9.4" customHeight="1" x14ac:dyDescent="0.3">
      <c r="B52" s="16"/>
      <c r="C52" s="16"/>
      <c r="D52" s="16"/>
    </row>
    <row r="53" spans="2:11" x14ac:dyDescent="0.3">
      <c r="B53" s="16">
        <v>1</v>
      </c>
      <c r="C53" s="16" t="str">
        <f>E53</f>
        <v>9)</v>
      </c>
      <c r="D53" s="16" t="str">
        <f>IF(PersionalInfoQ9="",C53,"Ok")</f>
        <v>9)</v>
      </c>
      <c r="E53" s="4" t="s">
        <v>28</v>
      </c>
      <c r="F53" s="86" t="s">
        <v>29</v>
      </c>
      <c r="G53" s="86"/>
      <c r="H53" s="86"/>
      <c r="I53" s="86"/>
      <c r="J53" s="86"/>
      <c r="K53" s="44"/>
    </row>
    <row r="54" spans="2:11" ht="42" hidden="1" customHeight="1" x14ac:dyDescent="0.3">
      <c r="B54" s="16">
        <v>1</v>
      </c>
      <c r="C54" s="16"/>
      <c r="D54" s="16"/>
      <c r="E54" s="25" t="s">
        <v>30</v>
      </c>
      <c r="F54" s="87" t="s">
        <v>125</v>
      </c>
      <c r="G54" s="88"/>
      <c r="H54" s="88"/>
      <c r="I54" s="88"/>
      <c r="J54" s="88"/>
      <c r="K54" s="88"/>
    </row>
    <row r="55" spans="2:11" hidden="1" x14ac:dyDescent="0.3">
      <c r="C55" s="16" t="str">
        <f>E54</f>
        <v>9.1)</v>
      </c>
      <c r="D55" s="16"/>
      <c r="E55" s="75"/>
      <c r="F55" s="4" t="s">
        <v>120</v>
      </c>
      <c r="G55" s="4">
        <v>1</v>
      </c>
    </row>
    <row r="56" spans="2:11" hidden="1" x14ac:dyDescent="0.3">
      <c r="C56" s="16">
        <v>1</v>
      </c>
      <c r="D56" s="16" t="str">
        <f t="shared" ref="D56:D61" ca="1" si="0">IF(AND(PersionalInfoQ9=ForCodesYES,COUNTA(INDIRECT("$F"&amp;ROW()-C56&amp;":$K"&amp;ROW()-C56))&lt;&gt;COUNTA(INDIRECT("$F"&amp;ROW()&amp;":$K"&amp;ROW()))),OFFSET(D56,-C56,-1),"Ok")</f>
        <v>Ok</v>
      </c>
      <c r="E56" s="75"/>
      <c r="F56" s="5" t="s">
        <v>447</v>
      </c>
      <c r="G56" s="47"/>
    </row>
    <row r="57" spans="2:11" hidden="1" x14ac:dyDescent="0.3">
      <c r="C57" s="16">
        <v>2</v>
      </c>
      <c r="D57" s="16" t="str">
        <f t="shared" ca="1" si="0"/>
        <v>Ok</v>
      </c>
      <c r="E57" s="75"/>
      <c r="F57" s="5" t="s">
        <v>448</v>
      </c>
      <c r="G57" s="47"/>
    </row>
    <row r="58" spans="2:11" hidden="1" x14ac:dyDescent="0.3">
      <c r="C58" s="16">
        <v>3</v>
      </c>
      <c r="D58" s="16" t="str">
        <f t="shared" ca="1" si="0"/>
        <v>Ok</v>
      </c>
      <c r="E58" s="75"/>
      <c r="F58" s="5" t="s">
        <v>449</v>
      </c>
      <c r="G58" s="47"/>
    </row>
    <row r="59" spans="2:11" hidden="1" x14ac:dyDescent="0.3">
      <c r="C59" s="16">
        <v>4</v>
      </c>
      <c r="D59" s="16" t="str">
        <f t="shared" ca="1" si="0"/>
        <v>Ok</v>
      </c>
      <c r="E59" s="75"/>
      <c r="F59" s="5" t="s">
        <v>450</v>
      </c>
      <c r="G59" s="72"/>
    </row>
    <row r="60" spans="2:11" hidden="1" x14ac:dyDescent="0.3">
      <c r="C60" s="16">
        <v>5</v>
      </c>
      <c r="D60" s="16" t="str">
        <f t="shared" ca="1" si="0"/>
        <v>Ok</v>
      </c>
      <c r="E60" s="75"/>
      <c r="F60" s="5" t="s">
        <v>310</v>
      </c>
      <c r="G60" s="71"/>
    </row>
    <row r="61" spans="2:11" ht="34.5" hidden="1" x14ac:dyDescent="0.3">
      <c r="C61" s="16">
        <v>6</v>
      </c>
      <c r="D61" s="16" t="str">
        <f t="shared" ca="1" si="0"/>
        <v>Ok</v>
      </c>
      <c r="E61" s="75"/>
      <c r="F61" s="5" t="s">
        <v>31</v>
      </c>
      <c r="G61" s="50"/>
    </row>
    <row r="62" spans="2:11" ht="34.5" hidden="1" x14ac:dyDescent="0.3">
      <c r="C62" s="16">
        <v>7</v>
      </c>
      <c r="D62" s="16"/>
      <c r="E62" s="75"/>
      <c r="F62" s="5" t="s">
        <v>32</v>
      </c>
      <c r="G62" s="50"/>
    </row>
    <row r="63" spans="2:11" ht="9.4" customHeight="1" x14ac:dyDescent="0.3">
      <c r="C63" s="16"/>
      <c r="D63" s="16"/>
    </row>
    <row r="64" spans="2:11" x14ac:dyDescent="0.3">
      <c r="B64" s="16"/>
      <c r="C64" s="16" t="str">
        <f>E64</f>
        <v>10)</v>
      </c>
      <c r="D64" s="16"/>
      <c r="E64" s="14" t="s">
        <v>33</v>
      </c>
      <c r="F64" s="77" t="s">
        <v>61</v>
      </c>
      <c r="G64" s="78"/>
      <c r="H64" s="78"/>
      <c r="I64" s="78"/>
      <c r="J64" s="78"/>
      <c r="K64" s="79"/>
    </row>
    <row r="65" spans="3:11" x14ac:dyDescent="0.3">
      <c r="C65" s="16">
        <v>1</v>
      </c>
      <c r="D65" s="16" t="str">
        <f>IF(F65="",C64,"Ok")</f>
        <v>10)</v>
      </c>
      <c r="E65" s="11"/>
      <c r="F65" s="97"/>
      <c r="G65" s="103"/>
      <c r="H65" s="103"/>
      <c r="I65" s="103"/>
      <c r="J65" s="103"/>
      <c r="K65" s="103"/>
    </row>
    <row r="66" spans="3:11" x14ac:dyDescent="0.3">
      <c r="C66" s="16"/>
      <c r="D66" s="16"/>
      <c r="E66" s="12"/>
      <c r="F66" s="97"/>
      <c r="G66" s="103"/>
      <c r="H66" s="103"/>
      <c r="I66" s="103"/>
      <c r="J66" s="103"/>
      <c r="K66" s="103"/>
    </row>
    <row r="67" spans="3:11" x14ac:dyDescent="0.3">
      <c r="E67" s="13"/>
      <c r="F67" s="97"/>
      <c r="G67" s="103"/>
      <c r="H67" s="103"/>
      <c r="I67" s="103"/>
      <c r="J67" s="103"/>
      <c r="K67" s="103"/>
    </row>
    <row r="68" spans="3:11" ht="9.4" customHeight="1" x14ac:dyDescent="0.3"/>
  </sheetData>
  <sheetProtection algorithmName="SHA-512" hashValue="iAN2mfJVrioSeFDcJYSG0fqBw96IH02bQDBxS6MPX86lFEavCqHdC73oZ1lGCxNxnOGeXi+wLLRKfTZ2Ms8RZQ==" saltValue="W4oSbtnxzTfNGxZe5xNnQw==" spinCount="100000" sheet="1" objects="1" scenarios="1" selectLockedCells="1"/>
  <mergeCells count="50">
    <mergeCell ref="F64:K64"/>
    <mergeCell ref="F65:K67"/>
    <mergeCell ref="J10:K10"/>
    <mergeCell ref="J12:K12"/>
    <mergeCell ref="J13:K13"/>
    <mergeCell ref="E17:K17"/>
    <mergeCell ref="E19:K19"/>
    <mergeCell ref="E26:E30"/>
    <mergeCell ref="E32:E33"/>
    <mergeCell ref="F32:G32"/>
    <mergeCell ref="H32:I32"/>
    <mergeCell ref="J32:K32"/>
    <mergeCell ref="F33:G33"/>
    <mergeCell ref="H33:I33"/>
    <mergeCell ref="J33:K33"/>
    <mergeCell ref="F25:K25"/>
    <mergeCell ref="E15:K15"/>
    <mergeCell ref="F21:G21"/>
    <mergeCell ref="H21:I21"/>
    <mergeCell ref="J21:K21"/>
    <mergeCell ref="E21:E22"/>
    <mergeCell ref="F22:G22"/>
    <mergeCell ref="H22:I22"/>
    <mergeCell ref="J22:K22"/>
    <mergeCell ref="F24:J24"/>
    <mergeCell ref="F43:K43"/>
    <mergeCell ref="E43:E45"/>
    <mergeCell ref="F42:J42"/>
    <mergeCell ref="J35:K35"/>
    <mergeCell ref="F35:G35"/>
    <mergeCell ref="F36:G36"/>
    <mergeCell ref="J36:K36"/>
    <mergeCell ref="E38:E40"/>
    <mergeCell ref="F38:K38"/>
    <mergeCell ref="E35:E36"/>
    <mergeCell ref="H39:I39"/>
    <mergeCell ref="H40:I40"/>
    <mergeCell ref="H44:I44"/>
    <mergeCell ref="H45:I45"/>
    <mergeCell ref="E55:E62"/>
    <mergeCell ref="E50:E51"/>
    <mergeCell ref="F50:K50"/>
    <mergeCell ref="F51:K51"/>
    <mergeCell ref="E47:E48"/>
    <mergeCell ref="F47:H47"/>
    <mergeCell ref="I47:K47"/>
    <mergeCell ref="F48:H48"/>
    <mergeCell ref="I48:K48"/>
    <mergeCell ref="F53:J53"/>
    <mergeCell ref="F54:K54"/>
  </mergeCells>
  <conditionalFormatting sqref="F22 H22 J22 K24 G27:G30 F33 J33 F36 H36:J36 K42 F48 F51 K53 G56:G62 F65:F66 F40:H40 J40:K40 F45:H45 J45:K45">
    <cfRule type="expression" dxfId="301" priority="323">
      <formula>F22=""</formula>
    </cfRule>
  </conditionalFormatting>
  <conditionalFormatting sqref="H33">
    <cfRule type="expression" dxfId="300" priority="129">
      <formula>H33=""</formula>
    </cfRule>
  </conditionalFormatting>
  <conditionalFormatting sqref="I48">
    <cfRule type="expression" dxfId="299" priority="128">
      <formula>I48=""</formula>
    </cfRule>
  </conditionalFormatting>
  <dataValidations count="10">
    <dataValidation type="list" allowBlank="1" showInputMessage="1" showErrorMessage="1" sqref="K24 K42 K53">
      <formula1>INDIRECT("tbl_YesNo")</formula1>
    </dataValidation>
    <dataValidation operator="greaterThan" allowBlank="1" showInputMessage="1" showErrorMessage="1" errorTitle="Սխալ մուտքագրում" error="Մուտքագրեք ամսաթիվ Ձեր համակարգչի կարգարվորման ֆորմատով։" sqref="G28:G29 G61:G62"/>
    <dataValidation type="whole" allowBlank="1" showInputMessage="1" showErrorMessage="1" errorTitle="Սխալ մուտքագրում" error="Մուտքագրեք թիվ 1-ից 31-ը։" sqref="F33:G33">
      <formula1>1</formula1>
      <formula2>31</formula2>
    </dataValidation>
    <dataValidation type="list" allowBlank="1" showInputMessage="1" showErrorMessage="1" errorTitle="Սխալ մուտքագրում" error="Մուտքագրեք թիվ 1-ից 12-ը։" sqref="H33:I33">
      <formula1>INDIRECT("tbl_MonthList")</formula1>
    </dataValidation>
    <dataValidation type="textLength" operator="equal" allowBlank="1" showInputMessage="1" showErrorMessage="1" errorTitle="Սխալ մուտքագրում" error="Մուտքագրեք տարեթիվ XXXX ֆորմատով։" sqref="J33:K33">
      <formula1>4</formula1>
    </dataValidation>
    <dataValidation type="textLength" operator="equal" allowBlank="1" showInputMessage="1" showErrorMessage="1" errorTitle="Սխալ մուտքագրում" error="ՀԾՀ-ն պետք է պարունակի 10 նիշ։" sqref="F36:G36">
      <formula1>10</formula1>
    </dataValidation>
    <dataValidation type="textLength" operator="equal" allowBlank="1" showInputMessage="1" showErrorMessage="1" errorTitle="Սխալ մուտքագրում" error="Նույնականացման քարտը պետք է պարունակի 9 նիշ։" sqref="J36:K36">
      <formula1>9</formula1>
    </dataValidation>
    <dataValidation type="textLength" operator="equal" allowBlank="1" showInputMessage="1" showErrorMessage="1" errorTitle="Սխալ մուտքագրում" error="Դաշտը պետք է պարունակի 9 նիշ։" sqref="H36:I36">
      <formula1>9</formula1>
    </dataValidation>
    <dataValidation type="textLength" operator="equal" allowBlank="1" showInputMessage="1" showErrorMessage="1" errorTitle="Սխալ մուտքագրում" error="Պետք է մուտքագրել հեռախոսահամար XX XXXXXX ֆորմատով։" sqref="F48:K48">
      <formula1>8</formula1>
    </dataValidation>
    <dataValidation type="custom" allowBlank="1" showInputMessage="1" showErrorMessage="1" errorTitle="Սխալ մուտքագրում" error="Մուտքագրեք վավեր էլեկտրոնային փոստի հասցե։" sqref="F51:K51">
      <formula1>IFERROR(FIND("@",F51),FALSE)</formula1>
    </dataValidation>
  </dataValidations>
  <pageMargins left="0.25" right="0.25" top="0.75" bottom="0.75" header="0.3" footer="0.3"/>
  <pageSetup paperSize="9" scale="55" orientation="portrait" horizontalDpi="300" verticalDpi="300" r:id="rId1"/>
  <colBreaks count="1" manualBreakCount="1">
    <brk id="1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3_EducWork"/>
  <dimension ref="A3:P100"/>
  <sheetViews>
    <sheetView showGridLines="0" showRowColHeaders="0" zoomScaleNormal="100" zoomScaleSheetLayoutView="85" workbookViewId="0">
      <pane ySplit="12" topLeftCell="A13" activePane="bottomLeft" state="frozen"/>
      <selection pane="bottomLeft" activeCell="G18" sqref="G18"/>
    </sheetView>
  </sheetViews>
  <sheetFormatPr defaultColWidth="0" defaultRowHeight="17.25" x14ac:dyDescent="0.3"/>
  <cols>
    <col min="1" max="1" width="14.28515625" style="3" customWidth="1"/>
    <col min="2" max="4" width="4.42578125" style="3" hidden="1" customWidth="1"/>
    <col min="5" max="5" width="5.7109375" style="3" customWidth="1"/>
    <col min="6" max="6" width="43.42578125" style="3" customWidth="1"/>
    <col min="7" max="11" width="25.7109375" style="3" customWidth="1"/>
    <col min="12" max="16" width="8.7109375" style="3" customWidth="1"/>
    <col min="17" max="16384" width="8.7109375" style="3" hidden="1"/>
  </cols>
  <sheetData>
    <row r="3" spans="2:11" x14ac:dyDescent="0.3">
      <c r="G3" s="19"/>
    </row>
    <row r="10" spans="2:11" x14ac:dyDescent="0.3">
      <c r="J10" s="73"/>
      <c r="K10" s="73"/>
    </row>
    <row r="11" spans="2:11" x14ac:dyDescent="0.3">
      <c r="J11" s="24"/>
      <c r="K11" s="24"/>
    </row>
    <row r="12" spans="2:11" x14ac:dyDescent="0.3">
      <c r="J12" s="73"/>
      <c r="K12" s="73"/>
    </row>
    <row r="13" spans="2:11" x14ac:dyDescent="0.3">
      <c r="B13" s="3" t="s">
        <v>133</v>
      </c>
      <c r="C13" s="16" t="s">
        <v>132</v>
      </c>
      <c r="D13" s="16" t="s">
        <v>132</v>
      </c>
    </row>
    <row r="14" spans="2:11" ht="40.15" customHeight="1" x14ac:dyDescent="0.3">
      <c r="E14" s="107" t="s">
        <v>455</v>
      </c>
      <c r="F14" s="107"/>
      <c r="G14" s="107"/>
      <c r="H14" s="107"/>
      <c r="I14" s="107"/>
      <c r="J14" s="107"/>
      <c r="K14" s="107"/>
    </row>
    <row r="15" spans="2:11" ht="9.4" customHeight="1" x14ac:dyDescent="0.3">
      <c r="C15" s="16"/>
      <c r="D15" s="16"/>
    </row>
    <row r="16" spans="2:11" x14ac:dyDescent="0.3">
      <c r="E16" s="4" t="s">
        <v>2</v>
      </c>
      <c r="F16" s="86" t="s">
        <v>62</v>
      </c>
      <c r="G16" s="86"/>
      <c r="H16" s="86"/>
      <c r="I16" s="86"/>
      <c r="J16" s="86"/>
      <c r="K16" s="86"/>
    </row>
    <row r="17" spans="2:11" x14ac:dyDescent="0.3">
      <c r="B17" s="16">
        <v>1</v>
      </c>
      <c r="C17" s="16" t="str">
        <f>E16</f>
        <v>1)</v>
      </c>
      <c r="D17" s="17"/>
      <c r="E17" s="75"/>
      <c r="F17" s="4" t="s">
        <v>120</v>
      </c>
      <c r="G17" s="4">
        <v>1</v>
      </c>
    </row>
    <row r="18" spans="2:11" x14ac:dyDescent="0.3">
      <c r="B18" s="18"/>
      <c r="C18" s="17">
        <v>1</v>
      </c>
      <c r="D18" s="16" t="str">
        <f ca="1">IF(COUNTA(INDIRECT("$F"&amp;ROW()-C18&amp;":$K"&amp;ROW()-C18))&lt;&gt;COUNTA(INDIRECT("$F"&amp;ROW()&amp;":$K"&amp;ROW())),OFFSET(D18,-C18,-1),"Ok")</f>
        <v>1)</v>
      </c>
      <c r="E18" s="75"/>
      <c r="F18" s="5" t="s">
        <v>63</v>
      </c>
      <c r="G18" s="47"/>
    </row>
    <row r="19" spans="2:11" x14ac:dyDescent="0.3">
      <c r="B19" s="18"/>
      <c r="C19" s="17">
        <v>2</v>
      </c>
      <c r="D19" s="16" t="str">
        <f ca="1">IF(COUNTA(INDIRECT("$F"&amp;ROW()-C19&amp;":$K"&amp;ROW()-C19))&lt;&gt;COUNTA(INDIRECT("$F"&amp;ROW()&amp;":$K"&amp;ROW())),OFFSET(D19,-C19,-1),"Ok")</f>
        <v>1)</v>
      </c>
      <c r="E19" s="75"/>
      <c r="F19" s="5" t="s">
        <v>144</v>
      </c>
      <c r="G19" s="47"/>
    </row>
    <row r="20" spans="2:11" x14ac:dyDescent="0.3">
      <c r="B20" s="18"/>
      <c r="C20" s="17">
        <v>3</v>
      </c>
      <c r="D20" s="16"/>
      <c r="E20" s="75"/>
      <c r="F20" s="5" t="s">
        <v>145</v>
      </c>
      <c r="G20" s="47"/>
    </row>
    <row r="21" spans="2:11" x14ac:dyDescent="0.3">
      <c r="B21" s="18"/>
      <c r="C21" s="17">
        <v>4</v>
      </c>
      <c r="D21" s="16"/>
      <c r="E21" s="75"/>
      <c r="F21" s="5" t="s">
        <v>64</v>
      </c>
      <c r="G21" s="47"/>
    </row>
    <row r="22" spans="2:11" ht="9.4" customHeight="1" x14ac:dyDescent="0.3">
      <c r="C22" s="16"/>
      <c r="D22" s="16"/>
    </row>
    <row r="23" spans="2:11" x14ac:dyDescent="0.3">
      <c r="B23" s="16">
        <v>1</v>
      </c>
      <c r="C23" s="16" t="str">
        <f>E23</f>
        <v>2)</v>
      </c>
      <c r="D23" s="16" t="str">
        <f>IF(EducWorkQ2="",C23,"Ok")</f>
        <v>2)</v>
      </c>
      <c r="E23" s="4" t="s">
        <v>6</v>
      </c>
      <c r="F23" s="106" t="s">
        <v>65</v>
      </c>
      <c r="G23" s="86"/>
      <c r="H23" s="86"/>
      <c r="I23" s="86"/>
      <c r="J23" s="86"/>
      <c r="K23" s="45"/>
    </row>
    <row r="24" spans="2:11" hidden="1" x14ac:dyDescent="0.3">
      <c r="B24" s="16"/>
      <c r="C24" s="16"/>
      <c r="D24" s="16"/>
      <c r="E24" s="4" t="s">
        <v>7</v>
      </c>
      <c r="F24" s="86" t="s">
        <v>8</v>
      </c>
      <c r="G24" s="86"/>
      <c r="H24" s="86"/>
      <c r="I24" s="86"/>
      <c r="J24" s="86"/>
      <c r="K24" s="86"/>
    </row>
    <row r="25" spans="2:11" hidden="1" x14ac:dyDescent="0.3">
      <c r="B25" s="16">
        <v>1</v>
      </c>
      <c r="C25" s="16" t="str">
        <f>E24</f>
        <v>2.1)</v>
      </c>
      <c r="D25" s="17"/>
      <c r="E25" s="75"/>
      <c r="F25" s="4" t="s">
        <v>120</v>
      </c>
      <c r="G25" s="4">
        <v>1</v>
      </c>
    </row>
    <row r="26" spans="2:11" ht="34.5" hidden="1" x14ac:dyDescent="0.3">
      <c r="B26" s="18"/>
      <c r="C26" s="17">
        <v>1</v>
      </c>
      <c r="D26" s="16" t="str">
        <f ca="1">IF(AND(EducWorkQ2=ForCodesYES,COUNTA(INDIRECT("$F"&amp;ROW()-C26&amp;":$K"&amp;ROW()-C26))&lt;&gt;COUNTA(INDIRECT("$F"&amp;ROW()&amp;":$K"&amp;ROW()))),OFFSET(D26,-C26,-1),"Ok")</f>
        <v>Ok</v>
      </c>
      <c r="E26" s="75"/>
      <c r="F26" s="5" t="s">
        <v>66</v>
      </c>
      <c r="G26" s="47"/>
    </row>
    <row r="27" spans="2:11" hidden="1" x14ac:dyDescent="0.3">
      <c r="B27" s="18"/>
      <c r="C27" s="17">
        <v>2</v>
      </c>
      <c r="D27" s="16" t="str">
        <f ca="1">IF(AND(EducWorkQ2=ForCodesYES,COUNTA(INDIRECT("$F"&amp;ROW()-C27&amp;":$K"&amp;ROW()-C27))&lt;&gt;COUNTA(INDIRECT("$F"&amp;ROW()&amp;":$K"&amp;ROW()))),OFFSET(D27,-C27,-1),"Ok")</f>
        <v>Ok</v>
      </c>
      <c r="E27" s="75"/>
      <c r="F27" s="5" t="s">
        <v>147</v>
      </c>
      <c r="G27" s="47"/>
    </row>
    <row r="28" spans="2:11" hidden="1" x14ac:dyDescent="0.3">
      <c r="B28" s="18"/>
      <c r="C28" s="17">
        <v>3</v>
      </c>
      <c r="D28" s="16"/>
      <c r="E28" s="75"/>
      <c r="F28" s="5" t="s">
        <v>148</v>
      </c>
      <c r="G28" s="47"/>
    </row>
    <row r="29" spans="2:11" ht="34.5" hidden="1" x14ac:dyDescent="0.3">
      <c r="B29" s="18"/>
      <c r="C29" s="17">
        <v>4</v>
      </c>
      <c r="D29" s="16" t="str">
        <f ca="1">IF(AND(EducWorkQ2=ForCodesYES,COUNTA(INDIRECT("$F"&amp;ROW()-C29&amp;":$K"&amp;ROW()-C29))&lt;&gt;COUNTA(INDIRECT("$F"&amp;ROW()&amp;":$K"&amp;ROW()))),OFFSET(D29,-C29,-1),"Ok")</f>
        <v>Ok</v>
      </c>
      <c r="E29" s="75"/>
      <c r="F29" s="5" t="s">
        <v>67</v>
      </c>
      <c r="G29" s="47"/>
    </row>
    <row r="30" spans="2:11" ht="9.4" customHeight="1" x14ac:dyDescent="0.3">
      <c r="C30" s="16"/>
      <c r="D30" s="16"/>
    </row>
    <row r="31" spans="2:11" x14ac:dyDescent="0.3">
      <c r="E31" s="4" t="s">
        <v>10</v>
      </c>
      <c r="F31" s="86" t="s">
        <v>150</v>
      </c>
      <c r="G31" s="86"/>
      <c r="H31" s="86"/>
      <c r="I31" s="86"/>
      <c r="J31" s="86"/>
      <c r="K31" s="86"/>
    </row>
    <row r="32" spans="2:11" x14ac:dyDescent="0.3">
      <c r="B32" s="16">
        <v>1</v>
      </c>
      <c r="C32" s="16" t="str">
        <f>E31</f>
        <v>3)</v>
      </c>
      <c r="D32" s="17"/>
      <c r="E32" s="75"/>
      <c r="F32" s="26" t="s">
        <v>120</v>
      </c>
      <c r="G32" s="4">
        <v>1</v>
      </c>
    </row>
    <row r="33" spans="2:11" ht="34.5" x14ac:dyDescent="0.3">
      <c r="B33" s="18"/>
      <c r="C33" s="17">
        <v>1</v>
      </c>
      <c r="D33" s="16" t="str">
        <f ca="1">IF(COUNTA(INDIRECT("$F"&amp;ROW()-C33&amp;":$K"&amp;ROW()-C33))&lt;&gt;COUNTA(INDIRECT("$F"&amp;ROW()&amp;":$K"&amp;ROW())),OFFSET(D33,-C33,-1),"Ok")</f>
        <v>3)</v>
      </c>
      <c r="E33" s="75"/>
      <c r="F33" s="27" t="s">
        <v>66</v>
      </c>
      <c r="G33" s="47"/>
    </row>
    <row r="34" spans="2:11" x14ac:dyDescent="0.3">
      <c r="B34" s="18"/>
      <c r="C34" s="17">
        <v>2</v>
      </c>
      <c r="D34" s="16" t="str">
        <f ca="1">IF(COUNTA(INDIRECT("$F"&amp;ROW()-C34&amp;":$K"&amp;ROW()-C34))&lt;&gt;COUNTA(INDIRECT("$F"&amp;ROW()&amp;":$K"&amp;ROW())),OFFSET(D34,-C34,-1),"Ok")</f>
        <v>3)</v>
      </c>
      <c r="E34" s="75"/>
      <c r="F34" s="27" t="s">
        <v>147</v>
      </c>
      <c r="G34" s="47"/>
    </row>
    <row r="35" spans="2:11" x14ac:dyDescent="0.3">
      <c r="B35" s="18"/>
      <c r="C35" s="17">
        <v>3</v>
      </c>
      <c r="D35" s="16"/>
      <c r="E35" s="75"/>
      <c r="F35" s="27" t="s">
        <v>148</v>
      </c>
      <c r="G35" s="47"/>
    </row>
    <row r="36" spans="2:11" ht="51.75" x14ac:dyDescent="0.3">
      <c r="B36" s="18"/>
      <c r="C36" s="17">
        <v>4</v>
      </c>
      <c r="D36" s="16" t="str">
        <f ca="1">IF(COUNTA(INDIRECT("$F"&amp;ROW()-C36&amp;":$K"&amp;ROW()-C36))&lt;&gt;COUNTA(INDIRECT("$F"&amp;ROW()&amp;":$K"&amp;ROW())),OFFSET(D36,-C36,-1),"Ok")</f>
        <v>3)</v>
      </c>
      <c r="E36" s="75"/>
      <c r="F36" s="27" t="s">
        <v>480</v>
      </c>
      <c r="G36" s="50"/>
    </row>
    <row r="37" spans="2:11" ht="34.5" x14ac:dyDescent="0.3">
      <c r="C37" s="17">
        <v>5</v>
      </c>
      <c r="D37" s="16"/>
      <c r="E37" s="75"/>
      <c r="F37" s="27" t="s">
        <v>68</v>
      </c>
      <c r="G37" s="47"/>
    </row>
    <row r="38" spans="2:11" ht="9.4" customHeight="1" x14ac:dyDescent="0.3">
      <c r="C38" s="16"/>
      <c r="D38" s="16"/>
    </row>
    <row r="39" spans="2:11" x14ac:dyDescent="0.3">
      <c r="B39" s="16">
        <v>1</v>
      </c>
      <c r="C39" s="16" t="str">
        <f>E39</f>
        <v>4)</v>
      </c>
      <c r="D39" s="16" t="str">
        <f>IF(EducWorkQ4="",C39,"Ok")</f>
        <v>4)</v>
      </c>
      <c r="E39" s="4" t="s">
        <v>14</v>
      </c>
      <c r="F39" s="106" t="s">
        <v>153</v>
      </c>
      <c r="G39" s="86"/>
      <c r="H39" s="86"/>
      <c r="I39" s="86"/>
      <c r="J39" s="86"/>
      <c r="K39" s="45"/>
    </row>
    <row r="40" spans="2:11" hidden="1" x14ac:dyDescent="0.3">
      <c r="B40" s="16"/>
      <c r="C40" s="16"/>
      <c r="D40" s="16"/>
      <c r="E40" s="4" t="s">
        <v>69</v>
      </c>
      <c r="F40" s="86" t="s">
        <v>8</v>
      </c>
      <c r="G40" s="86"/>
      <c r="H40" s="86"/>
      <c r="I40" s="86"/>
      <c r="J40" s="86"/>
      <c r="K40" s="86"/>
    </row>
    <row r="41" spans="2:11" hidden="1" x14ac:dyDescent="0.3">
      <c r="B41" s="16">
        <v>1</v>
      </c>
      <c r="C41" s="16" t="str">
        <f>E40</f>
        <v>4.1)</v>
      </c>
      <c r="D41" s="17"/>
      <c r="E41" s="75"/>
      <c r="F41" s="26" t="s">
        <v>120</v>
      </c>
      <c r="G41" s="4">
        <v>1</v>
      </c>
    </row>
    <row r="42" spans="2:11" ht="34.5" hidden="1" x14ac:dyDescent="0.3">
      <c r="B42" s="18"/>
      <c r="C42" s="17">
        <v>1</v>
      </c>
      <c r="D42" s="16" t="str">
        <f ca="1">IF(AND(EducWorkQ4=ForCodesYES,COUNTA(INDIRECT("$F"&amp;ROW()-C42&amp;":$K"&amp;ROW()-C42))&lt;&gt;COUNTA(INDIRECT("$F"&amp;ROW()&amp;":$K"&amp;ROW()))),OFFSET(D42,-C42,-1),"Ok")</f>
        <v>Ok</v>
      </c>
      <c r="E42" s="75"/>
      <c r="F42" s="27" t="s">
        <v>66</v>
      </c>
      <c r="G42" s="47"/>
    </row>
    <row r="43" spans="2:11" hidden="1" x14ac:dyDescent="0.3">
      <c r="B43" s="18"/>
      <c r="C43" s="17">
        <v>2</v>
      </c>
      <c r="D43" s="16" t="str">
        <f ca="1">IF(AND(EducWorkQ4=ForCodesYES,COUNTA(INDIRECT("$F"&amp;ROW()-C43&amp;":$K"&amp;ROW()-C43))&lt;&gt;COUNTA(INDIRECT("$F"&amp;ROW()&amp;":$K"&amp;ROW()))),OFFSET(D43,-C43,-1),"Ok")</f>
        <v>Ok</v>
      </c>
      <c r="E43" s="75"/>
      <c r="F43" s="27" t="s">
        <v>147</v>
      </c>
      <c r="G43" s="47"/>
    </row>
    <row r="44" spans="2:11" hidden="1" x14ac:dyDescent="0.3">
      <c r="B44" s="18"/>
      <c r="C44" s="17">
        <v>3</v>
      </c>
      <c r="D44" s="16"/>
      <c r="E44" s="75"/>
      <c r="F44" s="27" t="s">
        <v>148</v>
      </c>
      <c r="G44" s="47"/>
    </row>
    <row r="45" spans="2:11" ht="34.5" hidden="1" x14ac:dyDescent="0.3">
      <c r="C45" s="17">
        <v>4</v>
      </c>
      <c r="D45" s="16" t="str">
        <f ca="1">IF(AND(EducWorkQ4=ForCodesYES,COUNTA(INDIRECT("$F"&amp;ROW()-C45&amp;":$K"&amp;ROW()-C45))&lt;&gt;COUNTA(INDIRECT("$F"&amp;ROW()&amp;":$K"&amp;ROW()))),OFFSET(D45,-C45,-1),"Ok")</f>
        <v>Ok</v>
      </c>
      <c r="E45" s="75"/>
      <c r="F45" s="27" t="s">
        <v>71</v>
      </c>
      <c r="G45" s="47"/>
    </row>
    <row r="46" spans="2:11" ht="34.5" hidden="1" x14ac:dyDescent="0.3">
      <c r="C46" s="17">
        <v>5</v>
      </c>
      <c r="D46" s="16"/>
      <c r="E46" s="75"/>
      <c r="F46" s="27" t="s">
        <v>68</v>
      </c>
      <c r="G46" s="47"/>
    </row>
    <row r="47" spans="2:11" ht="9.4" customHeight="1" x14ac:dyDescent="0.3">
      <c r="C47" s="16"/>
      <c r="D47" s="16"/>
    </row>
    <row r="48" spans="2:11" x14ac:dyDescent="0.3">
      <c r="B48" s="16">
        <v>1</v>
      </c>
      <c r="C48" s="16" t="str">
        <f>E48</f>
        <v>5)</v>
      </c>
      <c r="D48" s="16" t="str">
        <f>IF(EducWorkQ5="",C48,"Ok")</f>
        <v>5)</v>
      </c>
      <c r="E48" s="4" t="s">
        <v>19</v>
      </c>
      <c r="F48" s="106" t="s">
        <v>189</v>
      </c>
      <c r="G48" s="86"/>
      <c r="H48" s="86"/>
      <c r="I48" s="86"/>
      <c r="J48" s="86"/>
      <c r="K48" s="45"/>
    </row>
    <row r="49" spans="2:11" hidden="1" x14ac:dyDescent="0.3">
      <c r="B49" s="16"/>
      <c r="C49" s="16"/>
      <c r="D49" s="16"/>
      <c r="E49" s="4" t="s">
        <v>70</v>
      </c>
      <c r="F49" s="86" t="s">
        <v>8</v>
      </c>
      <c r="G49" s="86"/>
      <c r="H49" s="86"/>
      <c r="I49" s="86"/>
      <c r="J49" s="86"/>
      <c r="K49" s="86"/>
    </row>
    <row r="50" spans="2:11" hidden="1" x14ac:dyDescent="0.3">
      <c r="B50" s="16">
        <v>1</v>
      </c>
      <c r="C50" s="16" t="str">
        <f>E49</f>
        <v>5.1)</v>
      </c>
      <c r="D50" s="17"/>
      <c r="E50" s="75"/>
      <c r="F50" s="26" t="s">
        <v>120</v>
      </c>
      <c r="G50" s="4">
        <v>1</v>
      </c>
    </row>
    <row r="51" spans="2:11" ht="34.5" hidden="1" x14ac:dyDescent="0.3">
      <c r="B51" s="18"/>
      <c r="C51" s="17">
        <v>1</v>
      </c>
      <c r="D51" s="16" t="str">
        <f ca="1">IF(AND(EducWorkQ5=ForCodesYES,COUNTA(INDIRECT("$F"&amp;ROW()-C51&amp;":$K"&amp;ROW()-C51))&lt;&gt;COUNTA(INDIRECT("$F"&amp;ROW()&amp;":$K"&amp;ROW()))),OFFSET(D51,-C51,-1),"Ok")</f>
        <v>Ok</v>
      </c>
      <c r="E51" s="75"/>
      <c r="F51" s="27" t="s">
        <v>73</v>
      </c>
      <c r="G51" s="47"/>
    </row>
    <row r="52" spans="2:11" hidden="1" x14ac:dyDescent="0.3">
      <c r="B52" s="18"/>
      <c r="C52" s="17">
        <v>2</v>
      </c>
      <c r="D52" s="16" t="str">
        <f ca="1">IF(AND(EducWorkQ5=ForCodesYES,COUNTA(INDIRECT("$F"&amp;ROW()-C52&amp;":$K"&amp;ROW()-C52))&lt;&gt;COUNTA(INDIRECT("$F"&amp;ROW()&amp;":$K"&amp;ROW()))),OFFSET(D52,-C52,-1),"Ok")</f>
        <v>Ok</v>
      </c>
      <c r="E52" s="75"/>
      <c r="F52" s="27" t="s">
        <v>154</v>
      </c>
      <c r="G52" s="52"/>
    </row>
    <row r="53" spans="2:11" hidden="1" x14ac:dyDescent="0.3">
      <c r="B53" s="18"/>
      <c r="C53" s="17">
        <v>3</v>
      </c>
      <c r="D53" s="16"/>
      <c r="E53" s="75"/>
      <c r="F53" s="27" t="s">
        <v>155</v>
      </c>
      <c r="G53" s="52"/>
    </row>
    <row r="54" spans="2:11" hidden="1" x14ac:dyDescent="0.3">
      <c r="C54" s="17">
        <v>4</v>
      </c>
      <c r="D54" s="16" t="str">
        <f ca="1">IF(AND(EducWorkQ5=ForCodesYES,COUNTA(INDIRECT("$F"&amp;ROW()-C54&amp;":$K"&amp;ROW()-C54))&lt;&gt;COUNTA(INDIRECT("$F"&amp;ROW()&amp;":$K"&amp;ROW()))),OFFSET(D54,-C54,-1),"Ok")</f>
        <v>Ok</v>
      </c>
      <c r="E54" s="75"/>
      <c r="F54" s="27" t="s">
        <v>74</v>
      </c>
      <c r="G54" s="47"/>
    </row>
    <row r="55" spans="2:11" hidden="1" x14ac:dyDescent="0.3">
      <c r="C55" s="17">
        <v>5</v>
      </c>
      <c r="D55" s="16" t="str">
        <f ca="1">IF(AND(EducWorkQ5=ForCodesYES,COUNTA(INDIRECT("$F"&amp;ROW()-C55&amp;":$K"&amp;ROW()-C55))&lt;&gt;COUNTA(INDIRECT("$F"&amp;ROW()&amp;":$K"&amp;ROW()))),OFFSET(D55,-C55,-1),"Ok")</f>
        <v>Ok</v>
      </c>
      <c r="E55" s="75"/>
      <c r="F55" s="27" t="s">
        <v>75</v>
      </c>
      <c r="G55" s="47"/>
    </row>
    <row r="56" spans="2:11" ht="51.75" hidden="1" x14ac:dyDescent="0.3">
      <c r="C56" s="17">
        <v>6</v>
      </c>
      <c r="D56" s="16"/>
      <c r="E56" s="75"/>
      <c r="F56" s="27" t="s">
        <v>76</v>
      </c>
      <c r="G56" s="47"/>
    </row>
    <row r="57" spans="2:11" hidden="1" x14ac:dyDescent="0.3">
      <c r="C57" s="17">
        <v>7</v>
      </c>
      <c r="D57" s="16"/>
      <c r="E57" s="75"/>
      <c r="F57" s="27" t="s">
        <v>77</v>
      </c>
      <c r="G57" s="47"/>
    </row>
    <row r="58" spans="2:11" ht="9.4" customHeight="1" x14ac:dyDescent="0.3">
      <c r="C58" s="16"/>
      <c r="D58" s="16"/>
    </row>
    <row r="59" spans="2:11" x14ac:dyDescent="0.3">
      <c r="B59" s="16">
        <v>1</v>
      </c>
      <c r="C59" s="16" t="str">
        <f>E59</f>
        <v>6)</v>
      </c>
      <c r="D59" s="16" t="str">
        <f>IF(EducWorkQ6="",C59,"Ok")</f>
        <v>6)</v>
      </c>
      <c r="E59" s="4" t="s">
        <v>21</v>
      </c>
      <c r="F59" s="106" t="s">
        <v>48</v>
      </c>
      <c r="G59" s="86"/>
      <c r="H59" s="86"/>
      <c r="I59" s="86"/>
      <c r="J59" s="86"/>
      <c r="K59" s="45"/>
    </row>
    <row r="60" spans="2:11" hidden="1" x14ac:dyDescent="0.3">
      <c r="B60" s="16"/>
      <c r="C60" s="16"/>
      <c r="D60" s="16"/>
      <c r="E60" s="4" t="s">
        <v>22</v>
      </c>
      <c r="F60" s="86" t="s">
        <v>8</v>
      </c>
      <c r="G60" s="86"/>
      <c r="H60" s="86"/>
      <c r="I60" s="86"/>
      <c r="J60" s="86"/>
      <c r="K60" s="86"/>
    </row>
    <row r="61" spans="2:11" hidden="1" x14ac:dyDescent="0.3">
      <c r="B61" s="16">
        <v>1</v>
      </c>
      <c r="C61" s="16" t="str">
        <f>E60</f>
        <v>6.1)</v>
      </c>
      <c r="D61" s="17"/>
      <c r="E61" s="75"/>
      <c r="F61" s="26" t="s">
        <v>120</v>
      </c>
      <c r="G61" s="4">
        <v>1</v>
      </c>
    </row>
    <row r="62" spans="2:11" ht="34.5" hidden="1" x14ac:dyDescent="0.3">
      <c r="B62" s="18"/>
      <c r="C62" s="17">
        <v>1</v>
      </c>
      <c r="D62" s="16" t="str">
        <f ca="1">IF(AND(EducWorkQ6=ForCodesYES,COUNTA(INDIRECT("$F"&amp;ROW()-C62&amp;":$K"&amp;ROW()-C62))&lt;&gt;COUNTA(INDIRECT("$F"&amp;ROW()&amp;":$K"&amp;ROW()))),OFFSET(D62,-C62,-1),"Ok")</f>
        <v>Ok</v>
      </c>
      <c r="E62" s="75"/>
      <c r="F62" s="27" t="s">
        <v>50</v>
      </c>
      <c r="G62" s="47"/>
    </row>
    <row r="63" spans="2:11" ht="34.5" hidden="1" x14ac:dyDescent="0.3">
      <c r="B63" s="18"/>
      <c r="C63" s="17">
        <v>2</v>
      </c>
      <c r="D63" s="16" t="str">
        <f ca="1">IF(AND(EducWorkQ6=ForCodesYES,COUNTA(INDIRECT("$F"&amp;ROW()-C63&amp;":$K"&amp;ROW()-C63))&lt;&gt;COUNTA(INDIRECT("$F"&amp;ROW()&amp;":$K"&amp;ROW()))),OFFSET(D63,-C63,-1),"Ok")</f>
        <v>Ok</v>
      </c>
      <c r="E63" s="75"/>
      <c r="F63" s="27" t="s">
        <v>352</v>
      </c>
      <c r="G63" s="52"/>
    </row>
    <row r="64" spans="2:11" ht="34.5" hidden="1" x14ac:dyDescent="0.3">
      <c r="B64" s="18"/>
      <c r="C64" s="17">
        <v>3</v>
      </c>
      <c r="D64" s="16"/>
      <c r="E64" s="75"/>
      <c r="F64" s="27" t="s">
        <v>353</v>
      </c>
      <c r="G64" s="52"/>
    </row>
    <row r="65" spans="2:11" ht="34.5" hidden="1" x14ac:dyDescent="0.3">
      <c r="C65" s="17">
        <v>4</v>
      </c>
      <c r="D65" s="16" t="str">
        <f ca="1">IF(AND(EducWorkQ6=ForCodesYES,COUNTA(INDIRECT("$F"&amp;ROW()-C65&amp;":$K"&amp;ROW()-C65))&lt;&gt;COUNTA(INDIRECT("$F"&amp;ROW()&amp;":$K"&amp;ROW()))),OFFSET(D65,-C65,-1),"Ok")</f>
        <v>Ok</v>
      </c>
      <c r="E65" s="75"/>
      <c r="F65" s="27" t="s">
        <v>51</v>
      </c>
      <c r="G65" s="47"/>
    </row>
    <row r="66" spans="2:11" hidden="1" x14ac:dyDescent="0.3">
      <c r="C66" s="17">
        <v>5</v>
      </c>
      <c r="D66" s="16" t="str">
        <f ca="1">IF(AND(EducWorkQ6=ForCodesYES,COUNTA(INDIRECT("$F"&amp;ROW()-C66&amp;":$K"&amp;ROW()-C66))&lt;&gt;COUNTA(INDIRECT("$F"&amp;ROW()&amp;":$K"&amp;ROW()))),OFFSET(D66,-C66,-1),"Ok")</f>
        <v>Ok</v>
      </c>
      <c r="E66" s="75"/>
      <c r="F66" s="27" t="s">
        <v>52</v>
      </c>
      <c r="G66" s="47"/>
    </row>
    <row r="67" spans="2:11" ht="51.75" hidden="1" x14ac:dyDescent="0.3">
      <c r="C67" s="17">
        <v>6</v>
      </c>
      <c r="D67" s="16"/>
      <c r="E67" s="75"/>
      <c r="F67" s="27" t="s">
        <v>53</v>
      </c>
      <c r="G67" s="47"/>
    </row>
    <row r="68" spans="2:11" ht="9.4" customHeight="1" x14ac:dyDescent="0.3">
      <c r="C68" s="16"/>
      <c r="D68" s="16"/>
    </row>
    <row r="69" spans="2:11" ht="52.15" customHeight="1" x14ac:dyDescent="0.3">
      <c r="B69" s="16">
        <v>1</v>
      </c>
      <c r="C69" s="16" t="str">
        <f>E69</f>
        <v>7)</v>
      </c>
      <c r="D69" s="16" t="str">
        <f>IF(EducWorkQ7="",C69,"Ok")</f>
        <v>7)</v>
      </c>
      <c r="E69" s="25" t="s">
        <v>23</v>
      </c>
      <c r="F69" s="87" t="s">
        <v>354</v>
      </c>
      <c r="G69" s="88"/>
      <c r="H69" s="88"/>
      <c r="I69" s="88"/>
      <c r="J69" s="88"/>
      <c r="K69" s="45"/>
    </row>
    <row r="70" spans="2:11" hidden="1" x14ac:dyDescent="0.3">
      <c r="B70" s="16"/>
      <c r="C70" s="16"/>
      <c r="D70" s="16"/>
      <c r="E70" s="4" t="s">
        <v>72</v>
      </c>
      <c r="F70" s="86" t="s">
        <v>8</v>
      </c>
      <c r="G70" s="86"/>
      <c r="H70" s="86"/>
      <c r="I70" s="86"/>
      <c r="J70" s="86"/>
      <c r="K70" s="86"/>
    </row>
    <row r="71" spans="2:11" hidden="1" x14ac:dyDescent="0.3">
      <c r="B71" s="16">
        <v>1</v>
      </c>
      <c r="C71" s="16" t="str">
        <f>E70</f>
        <v>7.1)</v>
      </c>
      <c r="D71" s="17"/>
      <c r="E71" s="75"/>
      <c r="F71" s="26" t="s">
        <v>120</v>
      </c>
      <c r="G71" s="4">
        <v>1</v>
      </c>
    </row>
    <row r="72" spans="2:11" hidden="1" x14ac:dyDescent="0.3">
      <c r="B72" s="18"/>
      <c r="C72" s="17">
        <v>1</v>
      </c>
      <c r="D72" s="16" t="str">
        <f ca="1">IF(AND(EducWorkQ7=ForCodesYES,COUNTA(INDIRECT("$F"&amp;ROW()-C72&amp;":$K"&amp;ROW()-C72))&lt;&gt;COUNTA(INDIRECT("$F"&amp;ROW()&amp;":$K"&amp;ROW()))),OFFSET(D72,-C72,-1),"Ok")</f>
        <v>Ok</v>
      </c>
      <c r="E72" s="75"/>
      <c r="F72" s="27" t="s">
        <v>78</v>
      </c>
      <c r="G72" s="47"/>
    </row>
    <row r="73" spans="2:11" hidden="1" x14ac:dyDescent="0.3">
      <c r="B73" s="18"/>
      <c r="C73" s="17">
        <v>2</v>
      </c>
      <c r="D73" s="16" t="str">
        <f ca="1">IF(AND(EducWorkQ7=ForCodesYES,COUNTA(INDIRECT("$F"&amp;ROW()-C73&amp;":$K"&amp;ROW()-C73))&lt;&gt;COUNTA(INDIRECT("$F"&amp;ROW()&amp;":$K"&amp;ROW()))),OFFSET(D73,-C73,-1),"Ok")</f>
        <v>Ok</v>
      </c>
      <c r="E73" s="75"/>
      <c r="F73" s="27" t="s">
        <v>154</v>
      </c>
      <c r="G73" s="52"/>
    </row>
    <row r="74" spans="2:11" hidden="1" x14ac:dyDescent="0.3">
      <c r="B74" s="18"/>
      <c r="C74" s="17">
        <v>3</v>
      </c>
      <c r="D74" s="16"/>
      <c r="E74" s="75"/>
      <c r="F74" s="27" t="s">
        <v>155</v>
      </c>
      <c r="G74" s="52"/>
    </row>
    <row r="75" spans="2:11" hidden="1" x14ac:dyDescent="0.3">
      <c r="B75" s="18"/>
      <c r="C75" s="17">
        <v>4</v>
      </c>
      <c r="D75" s="16" t="str">
        <f ca="1">IF(AND(EducWorkQ7=ForCodesYES,COUNTA(INDIRECT("$F"&amp;ROW()-C75&amp;":$K"&amp;ROW()-C75))&lt;&gt;COUNTA(INDIRECT("$F"&amp;ROW()&amp;":$K"&amp;ROW()))),OFFSET(D75,-C75,-1),"Ok")</f>
        <v>Ok</v>
      </c>
      <c r="E75" s="75"/>
      <c r="F75" s="27" t="s">
        <v>79</v>
      </c>
      <c r="G75" s="47"/>
    </row>
    <row r="76" spans="2:11" ht="34.5" hidden="1" x14ac:dyDescent="0.3">
      <c r="C76" s="17">
        <v>5</v>
      </c>
      <c r="D76" s="16"/>
      <c r="E76" s="75"/>
      <c r="F76" s="27" t="s">
        <v>295</v>
      </c>
      <c r="G76" s="47"/>
    </row>
    <row r="77" spans="2:11" ht="9.4" customHeight="1" x14ac:dyDescent="0.3">
      <c r="C77" s="16"/>
      <c r="D77" s="16"/>
    </row>
    <row r="78" spans="2:11" x14ac:dyDescent="0.3">
      <c r="B78" s="16">
        <v>1</v>
      </c>
      <c r="C78" s="16" t="str">
        <f>E78</f>
        <v>8)</v>
      </c>
      <c r="D78" s="16" t="str">
        <f>IF(EducWorkQ8="",C78,"Ok")</f>
        <v>8)</v>
      </c>
      <c r="E78" s="4" t="s">
        <v>26</v>
      </c>
      <c r="F78" s="106" t="s">
        <v>355</v>
      </c>
      <c r="G78" s="86"/>
      <c r="H78" s="86"/>
      <c r="I78" s="86"/>
      <c r="J78" s="86"/>
      <c r="K78" s="45"/>
    </row>
    <row r="79" spans="2:11" hidden="1" x14ac:dyDescent="0.3">
      <c r="B79" s="16"/>
      <c r="C79" s="16"/>
      <c r="D79" s="16"/>
      <c r="E79" s="4" t="s">
        <v>221</v>
      </c>
      <c r="F79" s="86" t="s">
        <v>8</v>
      </c>
      <c r="G79" s="86"/>
      <c r="H79" s="86"/>
      <c r="I79" s="86"/>
      <c r="J79" s="86"/>
      <c r="K79" s="86"/>
    </row>
    <row r="80" spans="2:11" hidden="1" x14ac:dyDescent="0.3">
      <c r="B80" s="16">
        <v>1</v>
      </c>
      <c r="C80" s="16" t="str">
        <f>E79</f>
        <v>8.1)</v>
      </c>
      <c r="D80" s="17"/>
      <c r="E80" s="75"/>
      <c r="F80" s="26" t="s">
        <v>120</v>
      </c>
      <c r="G80" s="4">
        <v>1</v>
      </c>
    </row>
    <row r="81" spans="2:11" hidden="1" x14ac:dyDescent="0.3">
      <c r="B81" s="18"/>
      <c r="C81" s="17">
        <v>1</v>
      </c>
      <c r="D81" s="16" t="str">
        <f ca="1">IF(AND(EducWorkQ8=ForCodesYES,COUNTA(INDIRECT("$F"&amp;ROW()-C81&amp;":$K"&amp;ROW()-C81))&lt;&gt;COUNTA(INDIRECT("$F"&amp;ROW()&amp;":$K"&amp;ROW()))),OFFSET(D81,-C81,-1),"Ok")</f>
        <v>Ok</v>
      </c>
      <c r="E81" s="75"/>
      <c r="F81" s="27" t="s">
        <v>78</v>
      </c>
      <c r="G81" s="47"/>
    </row>
    <row r="82" spans="2:11" hidden="1" x14ac:dyDescent="0.3">
      <c r="B82" s="18"/>
      <c r="C82" s="17">
        <v>2</v>
      </c>
      <c r="D82" s="16" t="str">
        <f ca="1">IF(AND(EducWorkQ8=ForCodesYES,COUNTA(INDIRECT("$F"&amp;ROW()-C82&amp;":$K"&amp;ROW()-C82))&lt;&gt;COUNTA(INDIRECT("$F"&amp;ROW()&amp;":$K"&amp;ROW()))),OFFSET(D82,-C82,-1),"Ok")</f>
        <v>Ok</v>
      </c>
      <c r="E82" s="75"/>
      <c r="F82" s="27" t="s">
        <v>79</v>
      </c>
      <c r="G82" s="47"/>
    </row>
    <row r="83" spans="2:11" hidden="1" x14ac:dyDescent="0.3">
      <c r="B83" s="18"/>
      <c r="C83" s="17">
        <v>3</v>
      </c>
      <c r="D83" s="16" t="str">
        <f ca="1">IF(AND(EducWorkQ8=ForCodesYES,COUNTA(INDIRECT("$F"&amp;ROW()-C83&amp;":$K"&amp;ROW()-C83))&lt;&gt;COUNTA(INDIRECT("$F"&amp;ROW()&amp;":$K"&amp;ROW()))),OFFSET(D83,-C83,-1),"Ok")</f>
        <v>Ok</v>
      </c>
      <c r="E83" s="75"/>
      <c r="F83" s="27" t="s">
        <v>81</v>
      </c>
      <c r="G83" s="47"/>
    </row>
    <row r="84" spans="2:11" hidden="1" x14ac:dyDescent="0.3">
      <c r="C84" s="17">
        <v>4</v>
      </c>
      <c r="D84" s="16" t="str">
        <f ca="1">IF(AND(EducWorkQ8=ForCodesYES,COUNTA(INDIRECT("$F"&amp;ROW()-C84&amp;":$K"&amp;ROW()-C84))&lt;&gt;COUNTA(INDIRECT("$F"&amp;ROW()&amp;":$K"&amp;ROW()))),OFFSET(D84,-C84,-1),"Ok")</f>
        <v>Ok</v>
      </c>
      <c r="E84" s="75"/>
      <c r="F84" s="27" t="s">
        <v>82</v>
      </c>
      <c r="G84" s="47"/>
    </row>
    <row r="85" spans="2:11" hidden="1" x14ac:dyDescent="0.3">
      <c r="C85" s="17">
        <v>5</v>
      </c>
      <c r="D85" s="16" t="str">
        <f ca="1">IF(AND(EducWorkQ8=ForCodesYES,COUNTA(INDIRECT("$F"&amp;ROW()-C85&amp;":$K"&amp;ROW()-C85))&lt;&gt;COUNTA(INDIRECT("$F"&amp;ROW()&amp;":$K"&amp;ROW()))),OFFSET(D85,-C85,-1),"Ok")</f>
        <v>Ok</v>
      </c>
      <c r="E85" s="75"/>
      <c r="F85" s="27" t="s">
        <v>60</v>
      </c>
      <c r="G85" s="47"/>
    </row>
    <row r="86" spans="2:11" ht="9.4" customHeight="1" x14ac:dyDescent="0.3">
      <c r="C86" s="16"/>
      <c r="D86" s="16"/>
    </row>
    <row r="87" spans="2:11" ht="38.25" customHeight="1" x14ac:dyDescent="0.3">
      <c r="B87" s="16">
        <v>1</v>
      </c>
      <c r="C87" s="16" t="str">
        <f>E87</f>
        <v>9)</v>
      </c>
      <c r="D87" s="16" t="str">
        <f>IF(EducWorkQ9="",C87,"Ok")</f>
        <v>9)</v>
      </c>
      <c r="E87" s="25" t="s">
        <v>28</v>
      </c>
      <c r="F87" s="87" t="s">
        <v>83</v>
      </c>
      <c r="G87" s="88"/>
      <c r="H87" s="88"/>
      <c r="I87" s="88"/>
      <c r="J87" s="88"/>
      <c r="K87" s="45"/>
    </row>
    <row r="88" spans="2:11" hidden="1" x14ac:dyDescent="0.3">
      <c r="B88" s="16"/>
      <c r="C88" s="16"/>
      <c r="D88" s="16"/>
      <c r="E88" s="4" t="s">
        <v>30</v>
      </c>
      <c r="F88" s="86" t="s">
        <v>8</v>
      </c>
      <c r="G88" s="86"/>
      <c r="H88" s="86"/>
      <c r="I88" s="86"/>
      <c r="J88" s="86"/>
      <c r="K88" s="86"/>
    </row>
    <row r="89" spans="2:11" hidden="1" x14ac:dyDescent="0.3">
      <c r="B89" s="16">
        <v>1</v>
      </c>
      <c r="C89" s="16" t="str">
        <f>E88</f>
        <v>9.1)</v>
      </c>
      <c r="D89" s="17"/>
      <c r="E89" s="75"/>
      <c r="F89" s="26" t="s">
        <v>120</v>
      </c>
      <c r="G89" s="4">
        <v>1</v>
      </c>
    </row>
    <row r="90" spans="2:11" hidden="1" x14ac:dyDescent="0.3">
      <c r="B90" s="18"/>
      <c r="C90" s="17">
        <v>1</v>
      </c>
      <c r="D90" s="16" t="str">
        <f ca="1">IF(AND(EducWorkQ9=ForCodesYES,COUNTA(INDIRECT("$F"&amp;ROW()-C90&amp;":$K"&amp;ROW()-C90))&lt;&gt;COUNTA(INDIRECT("$F"&amp;ROW()&amp;":$K"&amp;ROW()))),OFFSET(D90,-C90,-1),"Ok")</f>
        <v>Ok</v>
      </c>
      <c r="E90" s="75"/>
      <c r="F90" s="27" t="s">
        <v>57</v>
      </c>
      <c r="G90" s="47"/>
    </row>
    <row r="91" spans="2:11" hidden="1" x14ac:dyDescent="0.3">
      <c r="B91" s="18"/>
      <c r="C91" s="17">
        <v>2</v>
      </c>
      <c r="D91" s="16" t="str">
        <f ca="1">IF(AND(EducWorkQ9=ForCodesYES,COUNTA(INDIRECT("$F"&amp;ROW()-C91&amp;":$K"&amp;ROW()-C91))&lt;&gt;COUNTA(INDIRECT("$F"&amp;ROW()&amp;":$K"&amp;ROW()))),OFFSET(D91,-C91,-1),"Ok")</f>
        <v>Ok</v>
      </c>
      <c r="E91" s="75"/>
      <c r="F91" s="27" t="s">
        <v>154</v>
      </c>
      <c r="G91" s="52"/>
    </row>
    <row r="92" spans="2:11" hidden="1" x14ac:dyDescent="0.3">
      <c r="B92" s="18"/>
      <c r="C92" s="17">
        <v>3</v>
      </c>
      <c r="D92" s="16"/>
      <c r="E92" s="75"/>
      <c r="F92" s="27" t="s">
        <v>155</v>
      </c>
      <c r="G92" s="52"/>
    </row>
    <row r="93" spans="2:11" hidden="1" x14ac:dyDescent="0.3">
      <c r="C93" s="17">
        <v>4</v>
      </c>
      <c r="D93" s="16" t="str">
        <f ca="1">IF(AND(EducWorkQ9=ForCodesYES,COUNTA(INDIRECT("$F"&amp;ROW()-C93&amp;":$K"&amp;ROW()-C93))&lt;&gt;COUNTA(INDIRECT("$F"&amp;ROW()&amp;":$K"&amp;ROW()))),OFFSET(D93,-C93,-1),"Ok")</f>
        <v>Ok</v>
      </c>
      <c r="E93" s="75"/>
      <c r="F93" s="27" t="s">
        <v>79</v>
      </c>
      <c r="G93" s="47"/>
    </row>
    <row r="94" spans="2:11" ht="34.5" hidden="1" x14ac:dyDescent="0.3">
      <c r="C94" s="17">
        <v>5</v>
      </c>
      <c r="D94" s="16"/>
      <c r="E94" s="75"/>
      <c r="F94" s="27" t="s">
        <v>461</v>
      </c>
      <c r="G94" s="47"/>
    </row>
    <row r="95" spans="2:11" ht="9.4" customHeight="1" x14ac:dyDescent="0.3">
      <c r="C95" s="16"/>
      <c r="D95" s="16"/>
    </row>
    <row r="96" spans="2:11" x14ac:dyDescent="0.3">
      <c r="B96" s="16"/>
      <c r="C96" s="16" t="str">
        <f>E96</f>
        <v>10)</v>
      </c>
      <c r="D96" s="16"/>
      <c r="E96" s="14" t="s">
        <v>33</v>
      </c>
      <c r="F96" s="77" t="s">
        <v>61</v>
      </c>
      <c r="G96" s="78"/>
      <c r="H96" s="78"/>
      <c r="I96" s="78"/>
      <c r="J96" s="78"/>
      <c r="K96" s="79"/>
    </row>
    <row r="97" spans="3:11" x14ac:dyDescent="0.3">
      <c r="C97" s="16">
        <v>1</v>
      </c>
      <c r="D97" s="16" t="str">
        <f>IF(F97="",C96,"Ok")</f>
        <v>10)</v>
      </c>
      <c r="E97" s="11"/>
      <c r="F97" s="97"/>
      <c r="G97" s="103"/>
      <c r="H97" s="103"/>
      <c r="I97" s="103"/>
      <c r="J97" s="103"/>
      <c r="K97" s="103"/>
    </row>
    <row r="98" spans="3:11" x14ac:dyDescent="0.3">
      <c r="C98" s="16"/>
      <c r="D98" s="16"/>
      <c r="E98" s="12"/>
      <c r="F98" s="97"/>
      <c r="G98" s="103"/>
      <c r="H98" s="103"/>
      <c r="I98" s="103"/>
      <c r="J98" s="103"/>
      <c r="K98" s="103"/>
    </row>
    <row r="99" spans="3:11" x14ac:dyDescent="0.3">
      <c r="E99" s="13"/>
      <c r="F99" s="97"/>
      <c r="G99" s="103"/>
      <c r="H99" s="103"/>
      <c r="I99" s="103"/>
      <c r="J99" s="103"/>
      <c r="K99" s="103"/>
    </row>
    <row r="100" spans="3:11" ht="9.4" customHeight="1" x14ac:dyDescent="0.3">
      <c r="C100" s="16"/>
      <c r="D100" s="16"/>
    </row>
  </sheetData>
  <sheetProtection algorithmName="SHA-512" hashValue="VIzG0sZVd87224izNXDTAnQXueVGCPsnDpG9Hy4DJpZfBx3+eoqtjqJ0ILnIL2Jin/aETaimxXzvOxs9KQWn4w==" saltValue="8VANnOAxpw3kQlbVQDv6jw==" spinCount="100000" sheet="1" objects="1" scenarios="1" selectLockedCells="1"/>
  <mergeCells count="30">
    <mergeCell ref="F96:K96"/>
    <mergeCell ref="F97:K99"/>
    <mergeCell ref="E71:E76"/>
    <mergeCell ref="F78:J78"/>
    <mergeCell ref="F79:K79"/>
    <mergeCell ref="E80:E85"/>
    <mergeCell ref="F87:J87"/>
    <mergeCell ref="F88:K88"/>
    <mergeCell ref="E89:E94"/>
    <mergeCell ref="F48:J48"/>
    <mergeCell ref="F49:K49"/>
    <mergeCell ref="E50:E57"/>
    <mergeCell ref="J10:K10"/>
    <mergeCell ref="J12:K12"/>
    <mergeCell ref="F16:K16"/>
    <mergeCell ref="E14:K14"/>
    <mergeCell ref="E17:E21"/>
    <mergeCell ref="F39:J39"/>
    <mergeCell ref="F40:K40"/>
    <mergeCell ref="E41:E46"/>
    <mergeCell ref="F23:J23"/>
    <mergeCell ref="F24:K24"/>
    <mergeCell ref="E25:E29"/>
    <mergeCell ref="F31:K31"/>
    <mergeCell ref="E32:E37"/>
    <mergeCell ref="F59:J59"/>
    <mergeCell ref="F60:K60"/>
    <mergeCell ref="E61:E67"/>
    <mergeCell ref="F70:K70"/>
    <mergeCell ref="F69:J69"/>
  </mergeCells>
  <conditionalFormatting sqref="G18:G21">
    <cfRule type="expression" dxfId="298" priority="385">
      <formula>G18=""</formula>
    </cfRule>
  </conditionalFormatting>
  <conditionalFormatting sqref="K23 G26:G29">
    <cfRule type="expression" dxfId="297" priority="357">
      <formula>G23=""</formula>
    </cfRule>
  </conditionalFormatting>
  <conditionalFormatting sqref="G33:G35">
    <cfRule type="expression" dxfId="296" priority="345">
      <formula>G33=""</formula>
    </cfRule>
  </conditionalFormatting>
  <conditionalFormatting sqref="G37">
    <cfRule type="expression" dxfId="295" priority="344">
      <formula>G37=""</formula>
    </cfRule>
  </conditionalFormatting>
  <conditionalFormatting sqref="K39 G42:G44">
    <cfRule type="expression" dxfId="294" priority="306">
      <formula>G39=""</formula>
    </cfRule>
  </conditionalFormatting>
  <conditionalFormatting sqref="G45:G46">
    <cfRule type="expression" dxfId="293" priority="305">
      <formula>G45=""</formula>
    </cfRule>
  </conditionalFormatting>
  <conditionalFormatting sqref="K48 G51:G53">
    <cfRule type="expression" dxfId="292" priority="280">
      <formula>G48=""</formula>
    </cfRule>
  </conditionalFormatting>
  <conditionalFormatting sqref="G54:G55">
    <cfRule type="expression" dxfId="291" priority="279">
      <formula>G54=""</formula>
    </cfRule>
  </conditionalFormatting>
  <conditionalFormatting sqref="G56:G57">
    <cfRule type="expression" dxfId="290" priority="278">
      <formula>G56=""</formula>
    </cfRule>
  </conditionalFormatting>
  <conditionalFormatting sqref="G72:G75">
    <cfRule type="expression" dxfId="289" priority="256">
      <formula>G72=""</formula>
    </cfRule>
  </conditionalFormatting>
  <conditionalFormatting sqref="G76">
    <cfRule type="expression" dxfId="288" priority="255">
      <formula>G76=""</formula>
    </cfRule>
  </conditionalFormatting>
  <conditionalFormatting sqref="K78 G81:G83">
    <cfRule type="expression" dxfId="287" priority="221">
      <formula>G78=""</formula>
    </cfRule>
  </conditionalFormatting>
  <conditionalFormatting sqref="G84:G85">
    <cfRule type="expression" dxfId="286" priority="220">
      <formula>G84=""</formula>
    </cfRule>
  </conditionalFormatting>
  <conditionalFormatting sqref="K87 G90:G92">
    <cfRule type="expression" dxfId="285" priority="202">
      <formula>G87=""</formula>
    </cfRule>
  </conditionalFormatting>
  <conditionalFormatting sqref="G93:G94">
    <cfRule type="expression" dxfId="284" priority="201">
      <formula>G93=""</formula>
    </cfRule>
  </conditionalFormatting>
  <conditionalFormatting sqref="F97:F98">
    <cfRule type="expression" dxfId="283" priority="166">
      <formula>F97=""</formula>
    </cfRule>
  </conditionalFormatting>
  <conditionalFormatting sqref="K59 G62:G64">
    <cfRule type="expression" dxfId="282" priority="109">
      <formula>G59=""</formula>
    </cfRule>
  </conditionalFormatting>
  <conditionalFormatting sqref="G65:G66">
    <cfRule type="expression" dxfId="281" priority="108">
      <formula>G65=""</formula>
    </cfRule>
  </conditionalFormatting>
  <conditionalFormatting sqref="G67">
    <cfRule type="expression" dxfId="280" priority="107">
      <formula>G67=""</formula>
    </cfRule>
  </conditionalFormatting>
  <conditionalFormatting sqref="K69">
    <cfRule type="expression" dxfId="279" priority="91">
      <formula>K69=""</formula>
    </cfRule>
  </conditionalFormatting>
  <conditionalFormatting sqref="G36">
    <cfRule type="expression" dxfId="278" priority="1">
      <formula>G36=""</formula>
    </cfRule>
  </conditionalFormatting>
  <dataValidations count="5">
    <dataValidation type="list" allowBlank="1" showInputMessage="1" showErrorMessage="1" sqref="K23 K39 K48 K78 K87 K59 K69">
      <formula1>INDIRECT("tbl_YesNo")</formula1>
    </dataValidation>
    <dataValidation operator="equal" allowBlank="1" showInputMessage="1" showErrorMessage="1" errorTitle="Սխալ մուտքագրում" error="Մուտքագրեք տարեթիվ XXXX ֆորմատով։" sqref="G19:G20"/>
    <dataValidation operator="greaterThan" allowBlank="1" showInputMessage="1" showErrorMessage="1" errorTitle="Սխալ մուտքագրում" error="Մուտքագրեք ամսաթիվ Ձեր համակարգչի կարգարվորման ֆորմատով։" sqref="G43:G44 G27:G28 G34:G35 G85"/>
    <dataValidation operator="equal" allowBlank="1" showInputMessage="1" showErrorMessage="1" errorTitle="Սխալ մուտքագրում" error="Մուտքագրեք ամսաթիվ XX/XXXX ֆորմատով։" sqref="G91:G92 G52:G53 G73:G74 G63:G64"/>
    <dataValidation type="list" operator="greaterThan" allowBlank="1" showInputMessage="1" showErrorMessage="1" errorTitle="Սխալ մուտքագրում" error="Ընտրեք ցանկից։" sqref="G36">
      <formula1>INDIRECT("tbl_EducWorkList1")</formula1>
    </dataValidation>
  </dataValidations>
  <pageMargins left="0.25" right="0.25" top="0.75" bottom="0.75" header="0.3" footer="0.3"/>
  <pageSetup paperSize="9" scale="55" orientation="portrait" horizontalDpi="300" verticalDpi="300"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4_Relation"/>
  <dimension ref="A3:P49"/>
  <sheetViews>
    <sheetView showGridLines="0" showRowColHeaders="0" zoomScaleNormal="100" zoomScaleSheetLayoutView="85" workbookViewId="0">
      <pane ySplit="12" topLeftCell="A13" activePane="bottomLeft" state="frozen"/>
      <selection pane="bottomLeft" activeCell="K16" sqref="K16"/>
    </sheetView>
  </sheetViews>
  <sheetFormatPr defaultColWidth="0" defaultRowHeight="17.25" x14ac:dyDescent="0.3"/>
  <cols>
    <col min="1" max="1" width="14.28515625" style="3" customWidth="1"/>
    <col min="2" max="4" width="4.42578125" style="3" hidden="1" customWidth="1"/>
    <col min="5" max="5" width="5.7109375" style="3" customWidth="1"/>
    <col min="6" max="6" width="43.42578125" style="3" customWidth="1"/>
    <col min="7" max="11" width="25.7109375" style="3" customWidth="1"/>
    <col min="12" max="16" width="8.7109375" style="3" customWidth="1"/>
    <col min="17" max="16384" width="8.7109375" style="3" hidden="1"/>
  </cols>
  <sheetData>
    <row r="3" spans="2:11" x14ac:dyDescent="0.3">
      <c r="G3" s="19"/>
    </row>
    <row r="10" spans="2:11" x14ac:dyDescent="0.3">
      <c r="J10" s="73"/>
      <c r="K10" s="73"/>
    </row>
    <row r="11" spans="2:11" x14ac:dyDescent="0.3">
      <c r="J11" s="24"/>
      <c r="K11" s="24"/>
    </row>
    <row r="12" spans="2:11" x14ac:dyDescent="0.3">
      <c r="J12" s="73"/>
      <c r="K12" s="73"/>
    </row>
    <row r="13" spans="2:11" x14ac:dyDescent="0.3">
      <c r="B13" s="3" t="s">
        <v>133</v>
      </c>
      <c r="C13" s="16" t="s">
        <v>132</v>
      </c>
      <c r="D13" s="16" t="s">
        <v>132</v>
      </c>
    </row>
    <row r="14" spans="2:11" x14ac:dyDescent="0.3">
      <c r="E14" s="107" t="s">
        <v>456</v>
      </c>
      <c r="F14" s="107"/>
      <c r="G14" s="107"/>
      <c r="H14" s="107"/>
      <c r="I14" s="107"/>
      <c r="J14" s="107"/>
      <c r="K14" s="107"/>
    </row>
    <row r="15" spans="2:11" ht="9.4" customHeight="1" x14ac:dyDescent="0.3">
      <c r="C15" s="16"/>
      <c r="D15" s="16"/>
    </row>
    <row r="16" spans="2:11" ht="37.5" customHeight="1" x14ac:dyDescent="0.3">
      <c r="B16" s="3">
        <v>1</v>
      </c>
      <c r="C16" s="16" t="str">
        <f>E16</f>
        <v>1)</v>
      </c>
      <c r="D16" s="16" t="str">
        <f>IF(RelationQ1="",C16,"Ok")</f>
        <v>1)</v>
      </c>
      <c r="E16" s="25" t="s">
        <v>2</v>
      </c>
      <c r="F16" s="87" t="s">
        <v>462</v>
      </c>
      <c r="G16" s="88"/>
      <c r="H16" s="88"/>
      <c r="I16" s="88"/>
      <c r="J16" s="88"/>
      <c r="K16" s="45"/>
    </row>
    <row r="17" spans="2:11" hidden="1" x14ac:dyDescent="0.3">
      <c r="C17" s="16"/>
      <c r="D17" s="16"/>
      <c r="E17" s="4" t="s">
        <v>85</v>
      </c>
      <c r="F17" s="86" t="s">
        <v>8</v>
      </c>
      <c r="G17" s="86"/>
      <c r="H17" s="86"/>
      <c r="I17" s="86"/>
      <c r="J17" s="86"/>
      <c r="K17" s="86"/>
    </row>
    <row r="18" spans="2:11" hidden="1" x14ac:dyDescent="0.3">
      <c r="B18" s="16">
        <v>1</v>
      </c>
      <c r="C18" s="16" t="str">
        <f>E17</f>
        <v>1.1)</v>
      </c>
      <c r="D18" s="17"/>
      <c r="E18" s="108"/>
      <c r="F18" s="4" t="s">
        <v>120</v>
      </c>
      <c r="G18" s="4">
        <v>1</v>
      </c>
    </row>
    <row r="19" spans="2:11" hidden="1" x14ac:dyDescent="0.3">
      <c r="B19" s="18"/>
      <c r="C19" s="17">
        <v>1</v>
      </c>
      <c r="D19" s="16" t="str">
        <f ca="1">IF(AND(RelationQ1=ForCodesYES,COUNTA(INDIRECT("$F"&amp;ROW()-C19&amp;":$K"&amp;ROW()-C19))&lt;&gt;COUNTA(INDIRECT("$F"&amp;ROW()&amp;":$K"&amp;ROW()))),OFFSET(D19,-C19,-1),"Ok")</f>
        <v>Ok</v>
      </c>
      <c r="E19" s="108"/>
      <c r="F19" s="5" t="s">
        <v>459</v>
      </c>
      <c r="G19" s="47"/>
    </row>
    <row r="20" spans="2:11" hidden="1" x14ac:dyDescent="0.3">
      <c r="B20" s="18"/>
      <c r="C20" s="17">
        <v>2</v>
      </c>
      <c r="D20" s="16" t="str">
        <f ca="1">IF(AND(RelationQ1=ForCodesYES,COUNTA(INDIRECT("$F"&amp;ROW()-C20&amp;":$K"&amp;ROW()-C20))&lt;&gt;COUNTA(INDIRECT("$F"&amp;ROW()&amp;":$K"&amp;ROW()))),OFFSET(D20,-C20,-1),"Ok")</f>
        <v>Ok</v>
      </c>
      <c r="E20" s="108"/>
      <c r="F20" s="5" t="s">
        <v>56</v>
      </c>
      <c r="G20" s="47"/>
    </row>
    <row r="21" spans="2:11" hidden="1" x14ac:dyDescent="0.3">
      <c r="B21" s="18"/>
      <c r="C21" s="17">
        <v>3</v>
      </c>
      <c r="D21" s="16" t="str">
        <f ca="1">IF(AND(RelationQ1=ForCodesYES,COUNTA(INDIRECT("$F"&amp;ROW()-C21&amp;":$K"&amp;ROW()-C21))&lt;&gt;COUNTA(INDIRECT("$F"&amp;ROW()&amp;":$K"&amp;ROW()))),OFFSET(D21,-C21,-1),"Ok")</f>
        <v>Ok</v>
      </c>
      <c r="E21" s="108"/>
      <c r="F21" s="5" t="s">
        <v>84</v>
      </c>
      <c r="G21" s="47"/>
    </row>
    <row r="22" spans="2:11" hidden="1" x14ac:dyDescent="0.3">
      <c r="B22" s="18"/>
      <c r="C22" s="17">
        <v>4</v>
      </c>
      <c r="D22" s="16" t="str">
        <f ca="1">IF(AND(RelationQ1=ForCodesYES,COUNTA(INDIRECT("$F"&amp;ROW()-C22&amp;":$K"&amp;ROW()-C22))&lt;&gt;COUNTA(INDIRECT("$F"&amp;ROW()&amp;":$K"&amp;ROW()))),OFFSET(D22,-C22,-1),"Ok")</f>
        <v>Ok</v>
      </c>
      <c r="E22" s="108"/>
      <c r="F22" s="5" t="s">
        <v>79</v>
      </c>
      <c r="G22" s="47"/>
    </row>
    <row r="23" spans="2:11" ht="34.5" hidden="1" x14ac:dyDescent="0.3">
      <c r="C23" s="17">
        <v>5</v>
      </c>
      <c r="D23" s="16" t="str">
        <f ca="1">IF(AND(RelationQ1=ForCodesYES,COUNTA(INDIRECT("$F"&amp;ROW()-C23&amp;":$K"&amp;ROW()-C23))&lt;&gt;COUNTA(INDIRECT("$F"&amp;ROW()&amp;":$K"&amp;ROW()))),OFFSET(D23,-C23,-1),"Ok")</f>
        <v>Ok</v>
      </c>
      <c r="E23" s="108"/>
      <c r="F23" s="5" t="s">
        <v>162</v>
      </c>
      <c r="G23" s="47"/>
    </row>
    <row r="24" spans="2:11" ht="34.5" hidden="1" x14ac:dyDescent="0.3">
      <c r="C24" s="17">
        <v>6</v>
      </c>
      <c r="D24" s="16"/>
      <c r="E24" s="108"/>
      <c r="F24" s="5" t="s">
        <v>163</v>
      </c>
      <c r="G24" s="47"/>
    </row>
    <row r="25" spans="2:11" ht="9.4" customHeight="1" x14ac:dyDescent="0.3">
      <c r="C25" s="16"/>
      <c r="D25" s="16"/>
    </row>
    <row r="26" spans="2:11" ht="49.15" customHeight="1" x14ac:dyDescent="0.3">
      <c r="B26" s="3">
        <v>1</v>
      </c>
      <c r="C26" s="16" t="str">
        <f>E26</f>
        <v>2)</v>
      </c>
      <c r="D26" s="16" t="str">
        <f>IF(RelationQ3="",C26,"Ok")</f>
        <v>2)</v>
      </c>
      <c r="E26" s="25" t="s">
        <v>6</v>
      </c>
      <c r="F26" s="87" t="s">
        <v>362</v>
      </c>
      <c r="G26" s="88"/>
      <c r="H26" s="88"/>
      <c r="I26" s="88"/>
      <c r="J26" s="88"/>
      <c r="K26" s="45"/>
    </row>
    <row r="27" spans="2:11" hidden="1" x14ac:dyDescent="0.3">
      <c r="C27" s="16"/>
      <c r="D27" s="16"/>
      <c r="E27" s="4" t="s">
        <v>7</v>
      </c>
      <c r="F27" s="86" t="s">
        <v>8</v>
      </c>
      <c r="G27" s="86"/>
      <c r="H27" s="86"/>
      <c r="I27" s="86"/>
      <c r="J27" s="86"/>
      <c r="K27" s="86"/>
    </row>
    <row r="28" spans="2:11" hidden="1" x14ac:dyDescent="0.3">
      <c r="B28" s="16">
        <v>1</v>
      </c>
      <c r="C28" s="16" t="str">
        <f>E27</f>
        <v>2.1)</v>
      </c>
      <c r="D28" s="17"/>
      <c r="E28" s="108"/>
      <c r="F28" s="4" t="s">
        <v>120</v>
      </c>
      <c r="G28" s="4">
        <v>1</v>
      </c>
    </row>
    <row r="29" spans="2:11" hidden="1" x14ac:dyDescent="0.3">
      <c r="B29" s="18"/>
      <c r="C29" s="17">
        <v>1</v>
      </c>
      <c r="D29" s="16" t="str">
        <f ca="1">IF(AND(RelationQ3=ForCodesYES,COUNTA(INDIRECT("$F"&amp;ROW()-C29&amp;":$K"&amp;ROW()-C29))&lt;&gt;COUNTA(INDIRECT("$F"&amp;ROW()&amp;":$K"&amp;ROW()))),OFFSET(D29,-C29,-1),"Ok")</f>
        <v>Ok</v>
      </c>
      <c r="E29" s="108"/>
      <c r="F29" s="5" t="s">
        <v>363</v>
      </c>
      <c r="G29" s="47"/>
    </row>
    <row r="30" spans="2:11" ht="51.75" hidden="1" x14ac:dyDescent="0.3">
      <c r="B30" s="18"/>
      <c r="C30" s="17">
        <v>2</v>
      </c>
      <c r="D30" s="16" t="str">
        <f ca="1">IF(AND(RelationQ3=ForCodesYES,COUNTA(INDIRECT("$F"&amp;ROW()-C30&amp;":$K"&amp;ROW()-C30))&lt;&gt;COUNTA(INDIRECT("$F"&amp;ROW()&amp;":$K"&amp;ROW()))),OFFSET(D30,-C30,-1),"Ok")</f>
        <v>Ok</v>
      </c>
      <c r="E30" s="108"/>
      <c r="F30" s="5" t="s">
        <v>463</v>
      </c>
      <c r="G30" s="47"/>
    </row>
    <row r="31" spans="2:11" ht="34.5" hidden="1" x14ac:dyDescent="0.3">
      <c r="B31" s="18"/>
      <c r="C31" s="17">
        <v>3</v>
      </c>
      <c r="D31" s="16" t="str">
        <f ca="1">IF(AND(RelationQ3=ForCodesYES,COUNTA(INDIRECT("$F"&amp;ROW()-C31&amp;":$K"&amp;ROW()-C31))&lt;&gt;COUNTA(INDIRECT("$F"&amp;ROW()&amp;":$K"&amp;ROW()))),OFFSET(D31,-C31,-1),"Ok")</f>
        <v>Ok</v>
      </c>
      <c r="E31" s="108"/>
      <c r="F31" s="5" t="s">
        <v>364</v>
      </c>
      <c r="G31" s="47"/>
    </row>
    <row r="32" spans="2:11" hidden="1" x14ac:dyDescent="0.3">
      <c r="B32" s="18"/>
      <c r="C32" s="17">
        <v>4</v>
      </c>
      <c r="D32" s="16" t="str">
        <f ca="1">IF(AND(RelationQ3=ForCodesYES,COUNTA(INDIRECT("$F"&amp;ROW()-C32&amp;":$K"&amp;ROW()-C32))&lt;&gt;COUNTA(INDIRECT("$F"&amp;ROW()&amp;":$K"&amp;ROW()))),OFFSET(D32,-C32,-1),"Ok")</f>
        <v>Ok</v>
      </c>
      <c r="E32" s="108"/>
      <c r="F32" s="5" t="s">
        <v>360</v>
      </c>
      <c r="G32" s="47"/>
    </row>
    <row r="33" spans="2:11" hidden="1" x14ac:dyDescent="0.3">
      <c r="B33" s="18"/>
      <c r="C33" s="17">
        <v>5</v>
      </c>
      <c r="D33" s="16"/>
      <c r="E33" s="108"/>
      <c r="F33" s="5" t="s">
        <v>361</v>
      </c>
      <c r="G33" s="47"/>
    </row>
    <row r="34" spans="2:11" ht="34.5" hidden="1" x14ac:dyDescent="0.3">
      <c r="C34" s="17">
        <v>6</v>
      </c>
      <c r="D34" s="16"/>
      <c r="E34" s="108"/>
      <c r="F34" s="5" t="s">
        <v>365</v>
      </c>
      <c r="G34" s="47"/>
    </row>
    <row r="35" spans="2:11" ht="9.4" customHeight="1" x14ac:dyDescent="0.3">
      <c r="C35" s="16"/>
      <c r="D35" s="16"/>
    </row>
    <row r="36" spans="2:11" x14ac:dyDescent="0.3">
      <c r="B36" s="3">
        <v>1</v>
      </c>
      <c r="C36" s="16" t="str">
        <f>E36</f>
        <v>3)</v>
      </c>
      <c r="D36" s="16" t="str">
        <f>IF(RelationQ4="",C36,"Ok")</f>
        <v>3)</v>
      </c>
      <c r="E36" s="25" t="s">
        <v>10</v>
      </c>
      <c r="F36" s="87" t="s">
        <v>368</v>
      </c>
      <c r="G36" s="88"/>
      <c r="H36" s="88"/>
      <c r="I36" s="88"/>
      <c r="J36" s="88"/>
      <c r="K36" s="45"/>
    </row>
    <row r="37" spans="2:11" hidden="1" x14ac:dyDescent="0.3">
      <c r="C37" s="16"/>
      <c r="D37" s="16"/>
      <c r="E37" s="4" t="s">
        <v>98</v>
      </c>
      <c r="F37" s="86" t="s">
        <v>8</v>
      </c>
      <c r="G37" s="86"/>
      <c r="H37" s="86"/>
      <c r="I37" s="86"/>
      <c r="J37" s="86"/>
      <c r="K37" s="86"/>
    </row>
    <row r="38" spans="2:11" hidden="1" x14ac:dyDescent="0.3">
      <c r="B38" s="16">
        <v>1</v>
      </c>
      <c r="C38" s="16" t="str">
        <f>E37</f>
        <v>3.1)</v>
      </c>
      <c r="D38" s="17"/>
      <c r="E38" s="108"/>
      <c r="F38" s="4" t="s">
        <v>120</v>
      </c>
      <c r="G38" s="4">
        <v>1</v>
      </c>
    </row>
    <row r="39" spans="2:11" hidden="1" x14ac:dyDescent="0.3">
      <c r="B39" s="18"/>
      <c r="C39" s="17">
        <v>1</v>
      </c>
      <c r="D39" s="16" t="str">
        <f ca="1">IF(AND(RelationQ4=ForCodesYES,COUNTA(INDIRECT("$F"&amp;ROW()-C39&amp;":$K"&amp;ROW()-C39))&lt;&gt;COUNTA(INDIRECT("$F"&amp;ROW()&amp;":$K"&amp;ROW()))),OFFSET(D39,-C39,-1),"Ok")</f>
        <v>Ok</v>
      </c>
      <c r="E39" s="108"/>
      <c r="F39" s="5" t="s">
        <v>369</v>
      </c>
      <c r="G39" s="47"/>
    </row>
    <row r="40" spans="2:11" hidden="1" x14ac:dyDescent="0.3">
      <c r="B40" s="18"/>
      <c r="C40" s="17">
        <v>2</v>
      </c>
      <c r="D40" s="16" t="str">
        <f ca="1">IF(AND(RelationQ4=ForCodesYES,COUNTA(INDIRECT("$F"&amp;ROW()-C40&amp;":$K"&amp;ROW()-C40))&lt;&gt;COUNTA(INDIRECT("$F"&amp;ROW()&amp;":$K"&amp;ROW()))),OFFSET(D40,-C40,-1),"Ok")</f>
        <v>Ok</v>
      </c>
      <c r="E40" s="108"/>
      <c r="F40" s="5" t="s">
        <v>370</v>
      </c>
      <c r="G40" s="67"/>
    </row>
    <row r="41" spans="2:11" hidden="1" x14ac:dyDescent="0.3">
      <c r="B41" s="18"/>
      <c r="C41" s="17">
        <v>3</v>
      </c>
      <c r="D41" s="16" t="str">
        <f ca="1">IF(AND(RelationQ4=ForCodesYES,COUNTA(INDIRECT("$F"&amp;ROW()-C41&amp;":$K"&amp;ROW()-C41))&lt;&gt;COUNTA(INDIRECT("$F"&amp;ROW()&amp;":$K"&amp;ROW()))),OFFSET(D41,-C41,-1),"Ok")</f>
        <v>Ok</v>
      </c>
      <c r="E41" s="108"/>
      <c r="F41" s="5" t="s">
        <v>360</v>
      </c>
      <c r="G41" s="47"/>
    </row>
    <row r="42" spans="2:11" hidden="1" x14ac:dyDescent="0.3">
      <c r="B42" s="18"/>
      <c r="C42" s="17">
        <v>4</v>
      </c>
      <c r="D42" s="16"/>
      <c r="E42" s="108"/>
      <c r="F42" s="5" t="s">
        <v>361</v>
      </c>
      <c r="G42" s="47"/>
    </row>
    <row r="43" spans="2:11" ht="34.5" hidden="1" x14ac:dyDescent="0.3">
      <c r="C43" s="17">
        <v>5</v>
      </c>
      <c r="D43" s="16"/>
      <c r="E43" s="108"/>
      <c r="F43" s="5" t="s">
        <v>371</v>
      </c>
      <c r="G43" s="47"/>
    </row>
    <row r="44" spans="2:11" ht="9.4" customHeight="1" x14ac:dyDescent="0.3">
      <c r="C44" s="16"/>
      <c r="D44" s="16"/>
    </row>
    <row r="45" spans="2:11" x14ac:dyDescent="0.3">
      <c r="B45" s="16"/>
      <c r="C45" s="16" t="str">
        <f>E45</f>
        <v>4)</v>
      </c>
      <c r="D45" s="16"/>
      <c r="E45" s="14" t="s">
        <v>14</v>
      </c>
      <c r="F45" s="77" t="s">
        <v>61</v>
      </c>
      <c r="G45" s="78"/>
      <c r="H45" s="78"/>
      <c r="I45" s="78"/>
      <c r="J45" s="78"/>
      <c r="K45" s="79"/>
    </row>
    <row r="46" spans="2:11" x14ac:dyDescent="0.3">
      <c r="C46" s="16">
        <v>1</v>
      </c>
      <c r="D46" s="16" t="str">
        <f>IF(F46="",C45,"Ok")</f>
        <v>4)</v>
      </c>
      <c r="E46" s="11"/>
      <c r="F46" s="97"/>
      <c r="G46" s="103"/>
      <c r="H46" s="103"/>
      <c r="I46" s="103"/>
      <c r="J46" s="103"/>
      <c r="K46" s="103"/>
    </row>
    <row r="47" spans="2:11" x14ac:dyDescent="0.3">
      <c r="C47" s="16"/>
      <c r="D47" s="16"/>
      <c r="E47" s="12"/>
      <c r="F47" s="97"/>
      <c r="G47" s="103"/>
      <c r="H47" s="103"/>
      <c r="I47" s="103"/>
      <c r="J47" s="103"/>
      <c r="K47" s="103"/>
    </row>
    <row r="48" spans="2:11" x14ac:dyDescent="0.3">
      <c r="E48" s="13"/>
      <c r="F48" s="97"/>
      <c r="G48" s="103"/>
      <c r="H48" s="103"/>
      <c r="I48" s="103"/>
      <c r="J48" s="103"/>
      <c r="K48" s="103"/>
    </row>
    <row r="49" spans="3:4" ht="9.4" customHeight="1" x14ac:dyDescent="0.3">
      <c r="C49" s="16"/>
      <c r="D49" s="16"/>
    </row>
  </sheetData>
  <sheetProtection algorithmName="SHA-512" hashValue="Z6K3GQoaI9Hyb0me0nnTLl/RKxqhXzJhG3rGYt6bCKqst/MKoCAEzwZNX7RVpKiNekpDNO0FL4qtURn3o38WWA==" saltValue="2K8uUzXaRO+O0yEgMDlI6w==" spinCount="100000" sheet="1" objects="1" scenarios="1" selectLockedCells="1"/>
  <mergeCells count="14">
    <mergeCell ref="F46:K48"/>
    <mergeCell ref="F36:J36"/>
    <mergeCell ref="F37:K37"/>
    <mergeCell ref="E38:E43"/>
    <mergeCell ref="F45:K45"/>
    <mergeCell ref="E28:E34"/>
    <mergeCell ref="E18:E24"/>
    <mergeCell ref="J10:K10"/>
    <mergeCell ref="J12:K12"/>
    <mergeCell ref="E14:K14"/>
    <mergeCell ref="F16:J16"/>
    <mergeCell ref="F17:K17"/>
    <mergeCell ref="F26:J26"/>
    <mergeCell ref="F27:K27"/>
  </mergeCells>
  <conditionalFormatting sqref="K16">
    <cfRule type="expression" dxfId="277" priority="197">
      <formula>K16=""</formula>
    </cfRule>
  </conditionalFormatting>
  <conditionalFormatting sqref="G19:G22">
    <cfRule type="expression" dxfId="276" priority="148">
      <formula>G19=""</formula>
    </cfRule>
  </conditionalFormatting>
  <conditionalFormatting sqref="G23:G24">
    <cfRule type="expression" dxfId="275" priority="147">
      <formula>G23=""</formula>
    </cfRule>
  </conditionalFormatting>
  <conditionalFormatting sqref="K26">
    <cfRule type="expression" dxfId="274" priority="100">
      <formula>K26=""</formula>
    </cfRule>
  </conditionalFormatting>
  <conditionalFormatting sqref="G29:G33">
    <cfRule type="expression" dxfId="273" priority="99">
      <formula>G29=""</formula>
    </cfRule>
  </conditionalFormatting>
  <conditionalFormatting sqref="G34">
    <cfRule type="expression" dxfId="272" priority="98">
      <formula>G34=""</formula>
    </cfRule>
  </conditionalFormatting>
  <conditionalFormatting sqref="K36">
    <cfRule type="expression" dxfId="271" priority="97">
      <formula>K36=""</formula>
    </cfRule>
  </conditionalFormatting>
  <conditionalFormatting sqref="G39:G42">
    <cfRule type="expression" dxfId="270" priority="96">
      <formula>G39=""</formula>
    </cfRule>
  </conditionalFormatting>
  <conditionalFormatting sqref="G43">
    <cfRule type="expression" dxfId="269" priority="95">
      <formula>G43=""</formula>
    </cfRule>
  </conditionalFormatting>
  <conditionalFormatting sqref="F46:F47">
    <cfRule type="expression" dxfId="268" priority="84">
      <formula>F46=""</formula>
    </cfRule>
  </conditionalFormatting>
  <dataValidations count="4">
    <dataValidation type="list" allowBlank="1" showInputMessage="1" showErrorMessage="1" sqref="K16 K26 K36">
      <formula1>INDIRECT("tbl_YesNo")</formula1>
    </dataValidation>
    <dataValidation operator="greaterThan" allowBlank="1" showInputMessage="1" showErrorMessage="1" errorTitle="Սխալ մուտքագրում" error="Մուտքագրեք ամսաթիվ Ձեր համակարգչի կարգարվորման ֆորմատով։" sqref="G23:G24"/>
    <dataValidation type="list" allowBlank="1" showInputMessage="1" showErrorMessage="1" sqref="G19">
      <formula1>INDIRECT("tbl_RelationList1")</formula1>
    </dataValidation>
    <dataValidation operator="greaterThan" allowBlank="1" showInputMessage="1" showErrorMessage="1" errorTitle="Սխալ մուտքագրում" error="Ընտրեք ցանկից։" sqref="G30"/>
  </dataValidations>
  <pageMargins left="0.25" right="0.25" top="0.75" bottom="0.75" header="0.3" footer="0.3"/>
  <pageSetup paperSize="9" scale="55" orientation="portrait" horizontalDpi="300" verticalDpi="300" r:id="rId1"/>
  <colBreaks count="1" manualBreakCount="1">
    <brk id="1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5_Charges"/>
  <dimension ref="A3:P100"/>
  <sheetViews>
    <sheetView showGridLines="0" showRowColHeaders="0" zoomScaleNormal="100" zoomScaleSheetLayoutView="85" workbookViewId="0">
      <pane ySplit="12" topLeftCell="A13" activePane="bottomLeft" state="frozen"/>
      <selection pane="bottomLeft" activeCell="K16" sqref="K16"/>
    </sheetView>
  </sheetViews>
  <sheetFormatPr defaultColWidth="0" defaultRowHeight="17.25" x14ac:dyDescent="0.3"/>
  <cols>
    <col min="1" max="1" width="14.28515625" style="3" customWidth="1"/>
    <col min="2" max="4" width="4.42578125" style="3" hidden="1" customWidth="1"/>
    <col min="5" max="5" width="5.7109375" style="3" customWidth="1"/>
    <col min="6" max="6" width="43.42578125" style="3" customWidth="1"/>
    <col min="7" max="11" width="25.7109375" style="3" customWidth="1"/>
    <col min="12" max="16" width="8.7109375" style="3" customWidth="1"/>
    <col min="17" max="16384" width="8.7109375" style="3" hidden="1"/>
  </cols>
  <sheetData>
    <row r="3" spans="2:11" x14ac:dyDescent="0.3">
      <c r="G3" s="19"/>
    </row>
    <row r="10" spans="2:11" x14ac:dyDescent="0.3">
      <c r="J10" s="73"/>
      <c r="K10" s="73"/>
    </row>
    <row r="11" spans="2:11" x14ac:dyDescent="0.3">
      <c r="J11" s="24"/>
      <c r="K11" s="24"/>
    </row>
    <row r="12" spans="2:11" x14ac:dyDescent="0.3">
      <c r="J12" s="73"/>
      <c r="K12" s="73"/>
    </row>
    <row r="13" spans="2:11" x14ac:dyDescent="0.3">
      <c r="B13" s="3" t="s">
        <v>133</v>
      </c>
      <c r="C13" s="16" t="s">
        <v>132</v>
      </c>
      <c r="D13" s="16" t="s">
        <v>132</v>
      </c>
    </row>
    <row r="14" spans="2:11" ht="54" customHeight="1" x14ac:dyDescent="0.3">
      <c r="E14" s="107" t="s">
        <v>464</v>
      </c>
      <c r="F14" s="107"/>
      <c r="G14" s="107"/>
      <c r="H14" s="107"/>
      <c r="I14" s="107"/>
      <c r="J14" s="107"/>
      <c r="K14" s="107"/>
    </row>
    <row r="15" spans="2:11" ht="9.4" customHeight="1" x14ac:dyDescent="0.3">
      <c r="C15" s="16"/>
      <c r="D15" s="16"/>
    </row>
    <row r="16" spans="2:11" x14ac:dyDescent="0.3">
      <c r="B16" s="16">
        <v>1</v>
      </c>
      <c r="C16" s="16" t="str">
        <f>E16</f>
        <v>1)</v>
      </c>
      <c r="D16" s="16" t="str">
        <f>IF(ChargesQ1="",C16,"Ok")</f>
        <v>1)</v>
      </c>
      <c r="E16" s="4" t="s">
        <v>2</v>
      </c>
      <c r="F16" s="106" t="s">
        <v>372</v>
      </c>
      <c r="G16" s="86"/>
      <c r="H16" s="86"/>
      <c r="I16" s="86"/>
      <c r="J16" s="86"/>
      <c r="K16" s="45"/>
    </row>
    <row r="17" spans="2:11" hidden="1" x14ac:dyDescent="0.3">
      <c r="B17" s="16"/>
      <c r="C17" s="16"/>
      <c r="D17" s="16"/>
      <c r="E17" s="4" t="s">
        <v>85</v>
      </c>
      <c r="F17" s="86" t="s">
        <v>8</v>
      </c>
      <c r="G17" s="86"/>
      <c r="H17" s="86"/>
      <c r="I17" s="86"/>
      <c r="J17" s="86"/>
      <c r="K17" s="86"/>
    </row>
    <row r="18" spans="2:11" hidden="1" x14ac:dyDescent="0.3">
      <c r="B18" s="16">
        <v>1</v>
      </c>
      <c r="C18" s="16" t="str">
        <f>E17</f>
        <v>1.1)</v>
      </c>
      <c r="D18" s="17"/>
      <c r="E18" s="75"/>
      <c r="F18" s="4" t="s">
        <v>120</v>
      </c>
      <c r="G18" s="4">
        <v>1</v>
      </c>
    </row>
    <row r="19" spans="2:11" hidden="1" x14ac:dyDescent="0.3">
      <c r="B19" s="18"/>
      <c r="C19" s="17">
        <v>1</v>
      </c>
      <c r="D19" s="16" t="str">
        <f ca="1">IF(AND(ChargesQ1=ForCodesYES,COUNTA(INDIRECT("$F"&amp;ROW()-C19&amp;":$K"&amp;ROW()-C19))&lt;&gt;COUNTA(INDIRECT("$F"&amp;ROW()&amp;":$K"&amp;ROW()))),OFFSET(D19,-C19,-1),"Ok")</f>
        <v>Ok</v>
      </c>
      <c r="E19" s="75"/>
      <c r="F19" s="5" t="s">
        <v>60</v>
      </c>
      <c r="G19" s="50"/>
    </row>
    <row r="20" spans="2:11" ht="34.5" hidden="1" x14ac:dyDescent="0.3">
      <c r="B20" s="18"/>
      <c r="C20" s="17">
        <v>2</v>
      </c>
      <c r="D20" s="16" t="str">
        <f ca="1">IF(AND(ChargesQ1=ForCodesYES,COUNTA(INDIRECT("$F"&amp;ROW()-C20&amp;":$K"&amp;ROW()-C20))&lt;&gt;COUNTA(INDIRECT("$F"&amp;ROW()&amp;":$K"&amp;ROW()))),OFFSET(D20,-C20,-1),"Ok")</f>
        <v>Ok</v>
      </c>
      <c r="E20" s="75"/>
      <c r="F20" s="5" t="s">
        <v>86</v>
      </c>
      <c r="G20" s="47"/>
    </row>
    <row r="21" spans="2:11" ht="34.5" hidden="1" x14ac:dyDescent="0.3">
      <c r="B21" s="18"/>
      <c r="C21" s="17">
        <v>3</v>
      </c>
      <c r="D21" s="16" t="str">
        <f ca="1">IF(AND(ChargesQ1=ForCodesYES,COUNTA(INDIRECT("$F"&amp;ROW()-C21&amp;":$K"&amp;ROW()-C21))&lt;&gt;COUNTA(INDIRECT("$F"&amp;ROW()&amp;":$K"&amp;ROW()))),OFFSET(D21,-C21,-1),"Ok")</f>
        <v>Ok</v>
      </c>
      <c r="E21" s="75"/>
      <c r="F21" s="5" t="s">
        <v>87</v>
      </c>
      <c r="G21" s="47"/>
    </row>
    <row r="22" spans="2:11" ht="34.5" hidden="1" x14ac:dyDescent="0.3">
      <c r="B22" s="18"/>
      <c r="C22" s="17">
        <v>4</v>
      </c>
      <c r="D22" s="16" t="str">
        <f ca="1">IF(AND(ChargesQ1=ForCodesYES,COUNTA(INDIRECT("$F"&amp;ROW()-C22&amp;":$K"&amp;ROW()-C22))&lt;&gt;COUNTA(INDIRECT("$F"&amp;ROW()&amp;":$K"&amp;ROW()))),OFFSET(D22,-C22,-1),"Ok")</f>
        <v>Ok</v>
      </c>
      <c r="E22" s="75"/>
      <c r="F22" s="5" t="s">
        <v>88</v>
      </c>
      <c r="G22" s="47"/>
    </row>
    <row r="23" spans="2:11" ht="9.4" hidden="1" customHeight="1" x14ac:dyDescent="0.3">
      <c r="C23" s="16"/>
      <c r="D23" s="16"/>
    </row>
    <row r="24" spans="2:11" hidden="1" x14ac:dyDescent="0.3">
      <c r="B24" s="16"/>
      <c r="C24" s="16"/>
      <c r="D24" s="16"/>
      <c r="E24" s="4" t="s">
        <v>165</v>
      </c>
      <c r="F24" s="86" t="s">
        <v>89</v>
      </c>
      <c r="G24" s="86"/>
      <c r="H24" s="86"/>
      <c r="I24" s="86"/>
      <c r="J24" s="86"/>
      <c r="K24" s="86"/>
    </row>
    <row r="25" spans="2:11" hidden="1" x14ac:dyDescent="0.3">
      <c r="B25" s="3">
        <v>1</v>
      </c>
      <c r="C25" s="16" t="str">
        <f>E24</f>
        <v>1.2)</v>
      </c>
      <c r="D25" s="17"/>
      <c r="E25" s="75"/>
      <c r="F25" s="4" t="s">
        <v>120</v>
      </c>
    </row>
    <row r="26" spans="2:11" ht="34.5" hidden="1" x14ac:dyDescent="0.3">
      <c r="C26" s="17">
        <v>1</v>
      </c>
      <c r="D26" s="16" t="str">
        <f ca="1">IF(AND(ChargesQ1=ForCodesYES,COUNTA(INDIRECT("$F"&amp;ROW()-C26&amp;":$K"&amp;ROW()-C26))&lt;&gt;COUNTA(INDIRECT("$F"&amp;ROW()&amp;":$K"&amp;ROW()))),OFFSET(D26,-C26,-1),"Ok")</f>
        <v>Ok</v>
      </c>
      <c r="E26" s="75"/>
      <c r="F26" s="5" t="s">
        <v>90</v>
      </c>
    </row>
    <row r="27" spans="2:11" ht="103.5" hidden="1" x14ac:dyDescent="0.3">
      <c r="C27" s="17">
        <v>2</v>
      </c>
      <c r="D27" s="16"/>
      <c r="E27" s="75"/>
      <c r="F27" s="5" t="s">
        <v>91</v>
      </c>
    </row>
    <row r="28" spans="2:11" ht="69" hidden="1" x14ac:dyDescent="0.3">
      <c r="C28" s="17">
        <v>3</v>
      </c>
      <c r="D28" s="16"/>
      <c r="E28" s="75"/>
      <c r="F28" s="5" t="s">
        <v>166</v>
      </c>
    </row>
    <row r="29" spans="2:11" ht="9.4" customHeight="1" x14ac:dyDescent="0.3">
      <c r="C29" s="16"/>
      <c r="D29" s="16"/>
    </row>
    <row r="30" spans="2:11" ht="49.5" customHeight="1" x14ac:dyDescent="0.3">
      <c r="B30" s="16">
        <v>1</v>
      </c>
      <c r="C30" s="16" t="str">
        <f>E30</f>
        <v>2)</v>
      </c>
      <c r="D30" s="16" t="str">
        <f>IF(ChargesQ2="",C30,"Ok")</f>
        <v>2)</v>
      </c>
      <c r="E30" s="25" t="s">
        <v>6</v>
      </c>
      <c r="F30" s="87" t="s">
        <v>373</v>
      </c>
      <c r="G30" s="88"/>
      <c r="H30" s="88"/>
      <c r="I30" s="88"/>
      <c r="J30" s="88"/>
      <c r="K30" s="45"/>
    </row>
    <row r="31" spans="2:11" ht="42" hidden="1" customHeight="1" x14ac:dyDescent="0.3">
      <c r="B31" s="16"/>
      <c r="C31" s="16"/>
      <c r="D31" s="16"/>
      <c r="E31" s="25" t="s">
        <v>7</v>
      </c>
      <c r="F31" s="87" t="s">
        <v>374</v>
      </c>
      <c r="G31" s="88"/>
      <c r="H31" s="88"/>
      <c r="I31" s="88"/>
      <c r="J31" s="88"/>
      <c r="K31" s="88"/>
    </row>
    <row r="32" spans="2:11" hidden="1" x14ac:dyDescent="0.3">
      <c r="B32" s="16">
        <v>1</v>
      </c>
      <c r="C32" s="16" t="str">
        <f>E31</f>
        <v>2.1)</v>
      </c>
      <c r="D32" s="17"/>
      <c r="E32" s="75"/>
      <c r="F32" s="4" t="s">
        <v>120</v>
      </c>
      <c r="G32" s="4">
        <v>1</v>
      </c>
    </row>
    <row r="33" spans="2:11" ht="34.5" hidden="1" x14ac:dyDescent="0.3">
      <c r="B33" s="18"/>
      <c r="C33" s="17">
        <v>1</v>
      </c>
      <c r="D33" s="16" t="str">
        <f ca="1">IF(AND(ChargesQ2=ForCodesYES,COUNTA(INDIRECT("$F"&amp;ROW()-C33&amp;":$K"&amp;ROW()-C33))&lt;&gt;COUNTA(INDIRECT("$F"&amp;ROW()&amp;":$K"&amp;ROW()))),OFFSET(D33,-C33,-1),"Ok")</f>
        <v>Ok</v>
      </c>
      <c r="E33" s="75"/>
      <c r="F33" s="5" t="s">
        <v>92</v>
      </c>
      <c r="G33" s="47"/>
    </row>
    <row r="34" spans="2:11" ht="34.5" hidden="1" x14ac:dyDescent="0.3">
      <c r="B34" s="18"/>
      <c r="C34" s="17">
        <v>2</v>
      </c>
      <c r="D34" s="16" t="str">
        <f ca="1">IF(AND(ChargesQ2=ForCodesYES,COUNTA(INDIRECT("$F"&amp;ROW()-C34&amp;":$K"&amp;ROW()-C34))&lt;&gt;COUNTA(INDIRECT("$F"&amp;ROW()&amp;":$K"&amp;ROW()))),OFFSET(D34,-C34,-1),"Ok")</f>
        <v>Ok</v>
      </c>
      <c r="E34" s="75"/>
      <c r="F34" s="5" t="s">
        <v>93</v>
      </c>
      <c r="G34" s="47"/>
    </row>
    <row r="35" spans="2:11" hidden="1" x14ac:dyDescent="0.3">
      <c r="B35" s="18"/>
      <c r="C35" s="17">
        <v>3</v>
      </c>
      <c r="D35" s="16" t="str">
        <f ca="1">IF(AND(ChargesQ2=ForCodesYES,COUNTA(INDIRECT("$F"&amp;ROW()-C35&amp;":$K"&amp;ROW()-C35))&lt;&gt;COUNTA(INDIRECT("$F"&amp;ROW()&amp;":$K"&amp;ROW()))),OFFSET(D35,-C35,-1),"Ok")</f>
        <v>Ok</v>
      </c>
      <c r="E35" s="75"/>
      <c r="F35" s="5" t="s">
        <v>60</v>
      </c>
      <c r="G35" s="47"/>
    </row>
    <row r="36" spans="2:11" ht="34.5" hidden="1" x14ac:dyDescent="0.3">
      <c r="B36" s="18"/>
      <c r="C36" s="17">
        <v>4</v>
      </c>
      <c r="D36" s="16" t="str">
        <f ca="1">IF(AND(ChargesQ2=ForCodesYES,COUNTA(INDIRECT("$F"&amp;ROW()-C36&amp;":$K"&amp;ROW()-C36))&lt;&gt;COUNTA(INDIRECT("$F"&amp;ROW()&amp;":$K"&amp;ROW()))),OFFSET(D36,-C36,-1),"Ok")</f>
        <v>Ok</v>
      </c>
      <c r="E36" s="75"/>
      <c r="F36" s="5" t="s">
        <v>94</v>
      </c>
      <c r="G36" s="47"/>
    </row>
    <row r="37" spans="2:11" ht="9.4" hidden="1" customHeight="1" x14ac:dyDescent="0.3">
      <c r="C37" s="16"/>
      <c r="D37" s="16"/>
    </row>
    <row r="38" spans="2:11" hidden="1" x14ac:dyDescent="0.3">
      <c r="B38" s="16"/>
      <c r="C38" s="16"/>
      <c r="D38" s="16"/>
      <c r="E38" s="4" t="s">
        <v>95</v>
      </c>
      <c r="F38" s="86" t="s">
        <v>96</v>
      </c>
      <c r="G38" s="86"/>
      <c r="H38" s="86"/>
      <c r="I38" s="86"/>
      <c r="J38" s="86"/>
      <c r="K38" s="86"/>
    </row>
    <row r="39" spans="2:11" hidden="1" x14ac:dyDescent="0.3">
      <c r="B39" s="3">
        <v>1</v>
      </c>
      <c r="C39" s="16" t="str">
        <f>E38</f>
        <v>2.2)</v>
      </c>
      <c r="D39" s="17"/>
      <c r="E39" s="75"/>
      <c r="F39" s="4" t="s">
        <v>120</v>
      </c>
    </row>
    <row r="40" spans="2:11" ht="34.5" hidden="1" x14ac:dyDescent="0.3">
      <c r="C40" s="17">
        <v>1</v>
      </c>
      <c r="D40" s="16" t="str">
        <f ca="1">IF(AND(ChargesQ2=ForCodesYES,COUNTA(INDIRECT("$F"&amp;ROW()-C40&amp;":$K"&amp;ROW()-C40))&lt;&gt;COUNTA(INDIRECT("$F"&amp;ROW()&amp;":$K"&amp;ROW()))),OFFSET(D40,-C40,-1),"Ok")</f>
        <v>Ok</v>
      </c>
      <c r="E40" s="75"/>
      <c r="F40" s="5" t="s">
        <v>90</v>
      </c>
    </row>
    <row r="41" spans="2:11" ht="86.25" hidden="1" x14ac:dyDescent="0.3">
      <c r="C41" s="17">
        <v>2</v>
      </c>
      <c r="D41" s="16"/>
      <c r="E41" s="75"/>
      <c r="F41" s="5" t="s">
        <v>97</v>
      </c>
    </row>
    <row r="42" spans="2:11" ht="34.5" hidden="1" x14ac:dyDescent="0.3">
      <c r="C42" s="17">
        <v>3</v>
      </c>
      <c r="D42" s="16"/>
      <c r="E42" s="75"/>
      <c r="F42" s="5" t="s">
        <v>171</v>
      </c>
    </row>
    <row r="43" spans="2:11" ht="69" hidden="1" x14ac:dyDescent="0.3">
      <c r="C43" s="17">
        <v>4</v>
      </c>
      <c r="D43" s="16"/>
      <c r="E43" s="75"/>
      <c r="F43" s="5" t="s">
        <v>170</v>
      </c>
    </row>
    <row r="44" spans="2:11" ht="9.4" customHeight="1" x14ac:dyDescent="0.3">
      <c r="C44" s="16"/>
      <c r="D44" s="16"/>
    </row>
    <row r="45" spans="2:11" x14ac:dyDescent="0.3">
      <c r="B45" s="16">
        <v>1</v>
      </c>
      <c r="C45" s="16" t="str">
        <f>E45</f>
        <v>3)</v>
      </c>
      <c r="D45" s="16" t="str">
        <f>IF(ChargesQ3="",C45,"Ok")</f>
        <v>3)</v>
      </c>
      <c r="E45" s="4" t="s">
        <v>10</v>
      </c>
      <c r="F45" s="106" t="s">
        <v>375</v>
      </c>
      <c r="G45" s="86"/>
      <c r="H45" s="86"/>
      <c r="I45" s="86"/>
      <c r="J45" s="86"/>
      <c r="K45" s="45"/>
    </row>
    <row r="46" spans="2:11" hidden="1" x14ac:dyDescent="0.3">
      <c r="B46" s="16"/>
      <c r="C46" s="16"/>
      <c r="D46" s="16"/>
      <c r="E46" s="25" t="s">
        <v>98</v>
      </c>
      <c r="F46" s="87" t="s">
        <v>169</v>
      </c>
      <c r="G46" s="88"/>
      <c r="H46" s="88"/>
      <c r="I46" s="88"/>
      <c r="J46" s="88"/>
      <c r="K46" s="88"/>
    </row>
    <row r="47" spans="2:11" hidden="1" x14ac:dyDescent="0.3">
      <c r="B47" s="16">
        <v>1</v>
      </c>
      <c r="C47" s="16" t="str">
        <f>E46</f>
        <v>3.1)</v>
      </c>
      <c r="D47" s="17"/>
      <c r="E47" s="75"/>
      <c r="F47" s="4" t="s">
        <v>120</v>
      </c>
      <c r="G47" s="4">
        <v>1</v>
      </c>
    </row>
    <row r="48" spans="2:11" ht="34.5" hidden="1" x14ac:dyDescent="0.3">
      <c r="B48" s="18"/>
      <c r="C48" s="17">
        <v>1</v>
      </c>
      <c r="D48" s="16" t="str">
        <f ca="1">IF(AND(ChargesQ3=ForCodesYES,COUNTA(INDIRECT("$F"&amp;ROW()-C48&amp;":$K"&amp;ROW()-C48))&lt;&gt;COUNTA(INDIRECT("$F"&amp;ROW()&amp;":$K"&amp;ROW()))),OFFSET(D48,-C48,-1),"Ok")</f>
        <v>Ok</v>
      </c>
      <c r="E48" s="75"/>
      <c r="F48" s="5" t="s">
        <v>99</v>
      </c>
      <c r="G48" s="47"/>
    </row>
    <row r="49" spans="2:11" ht="34.5" hidden="1" x14ac:dyDescent="0.3">
      <c r="B49" s="18"/>
      <c r="C49" s="17">
        <v>2</v>
      </c>
      <c r="D49" s="16" t="str">
        <f ca="1">IF(AND(ChargesQ3=ForCodesYES,COUNTA(INDIRECT("$F"&amp;ROW()-C49&amp;":$K"&amp;ROW()-C49))&lt;&gt;COUNTA(INDIRECT("$F"&amp;ROW()&amp;":$K"&amp;ROW()))),OFFSET(D49,-C49,-1),"Ok")</f>
        <v>Ok</v>
      </c>
      <c r="E49" s="75"/>
      <c r="F49" s="5" t="s">
        <v>174</v>
      </c>
      <c r="G49" s="47"/>
    </row>
    <row r="50" spans="2:11" ht="34.5" hidden="1" x14ac:dyDescent="0.3">
      <c r="B50" s="18"/>
      <c r="C50" s="17">
        <v>3</v>
      </c>
      <c r="D50" s="16" t="str">
        <f ca="1">IF(AND(ChargesQ3=ForCodesYES,COUNTA(INDIRECT("$F"&amp;ROW()-C50&amp;":$K"&amp;ROW()-C50))&lt;&gt;COUNTA(INDIRECT("$F"&amp;ROW()&amp;":$K"&amp;ROW()))),OFFSET(D50,-C50,-1),"Ok")</f>
        <v>Ok</v>
      </c>
      <c r="E50" s="75"/>
      <c r="F50" s="5" t="s">
        <v>376</v>
      </c>
      <c r="G50" s="47"/>
    </row>
    <row r="51" spans="2:11" ht="9.4" customHeight="1" x14ac:dyDescent="0.3">
      <c r="C51" s="16"/>
      <c r="D51" s="16"/>
    </row>
    <row r="52" spans="2:11" x14ac:dyDescent="0.3">
      <c r="B52" s="16">
        <v>1</v>
      </c>
      <c r="C52" s="16" t="str">
        <f>E52</f>
        <v>3.2)</v>
      </c>
      <c r="D52" s="16" t="str">
        <f>IF(ChargesQ3_2="",C52,"Ok")</f>
        <v>3.2)</v>
      </c>
      <c r="E52" s="4" t="s">
        <v>100</v>
      </c>
      <c r="F52" s="106" t="s">
        <v>101</v>
      </c>
      <c r="G52" s="86"/>
      <c r="H52" s="86"/>
      <c r="I52" s="86"/>
      <c r="J52" s="86"/>
      <c r="K52" s="45"/>
    </row>
    <row r="53" spans="2:11" hidden="1" x14ac:dyDescent="0.3">
      <c r="B53" s="16"/>
      <c r="C53" s="16"/>
      <c r="D53" s="16"/>
      <c r="E53" s="25" t="s">
        <v>102</v>
      </c>
      <c r="F53" s="87" t="s">
        <v>169</v>
      </c>
      <c r="G53" s="88"/>
      <c r="H53" s="88"/>
      <c r="I53" s="88"/>
      <c r="J53" s="88"/>
      <c r="K53" s="88"/>
    </row>
    <row r="54" spans="2:11" hidden="1" x14ac:dyDescent="0.3">
      <c r="B54" s="16">
        <v>1</v>
      </c>
      <c r="C54" s="16" t="str">
        <f>E53</f>
        <v>3.3)</v>
      </c>
      <c r="D54" s="17"/>
      <c r="E54" s="75"/>
      <c r="F54" s="4" t="s">
        <v>120</v>
      </c>
      <c r="G54" s="4">
        <v>1</v>
      </c>
    </row>
    <row r="55" spans="2:11" ht="51.75" hidden="1" x14ac:dyDescent="0.3">
      <c r="B55" s="18"/>
      <c r="C55" s="17">
        <v>1</v>
      </c>
      <c r="D55" s="16" t="str">
        <f ca="1">IF(AND(ChargesQ3_2=ForCodesYES,COUNTA(INDIRECT("$F"&amp;ROW()-C55&amp;":$K"&amp;ROW()-C55))&lt;&gt;COUNTA(INDIRECT("$F"&amp;ROW()&amp;":$K"&amp;ROW()))),OFFSET(D55,-C55,-1),"Ok")</f>
        <v>Ok</v>
      </c>
      <c r="E55" s="75"/>
      <c r="F55" s="5" t="s">
        <v>103</v>
      </c>
      <c r="G55" s="47"/>
    </row>
    <row r="56" spans="2:11" ht="34.5" hidden="1" x14ac:dyDescent="0.3">
      <c r="B56" s="18"/>
      <c r="C56" s="17">
        <v>2</v>
      </c>
      <c r="D56" s="16" t="str">
        <f ca="1">IF(AND(ChargesQ3_2=ForCodesYES,COUNTA(INDIRECT("$F"&amp;ROW()-C56&amp;":$K"&amp;ROW()-C56))&lt;&gt;COUNTA(INDIRECT("$F"&amp;ROW()&amp;":$K"&amp;ROW()))),OFFSET(D56,-C56,-1),"Ok")</f>
        <v>Ok</v>
      </c>
      <c r="E56" s="75"/>
      <c r="F56" s="5" t="s">
        <v>377</v>
      </c>
      <c r="G56" s="47"/>
    </row>
    <row r="57" spans="2:11" ht="51.75" hidden="1" x14ac:dyDescent="0.3">
      <c r="B57" s="18"/>
      <c r="C57" s="17">
        <v>3</v>
      </c>
      <c r="D57" s="16"/>
      <c r="E57" s="75"/>
      <c r="F57" s="5" t="s">
        <v>378</v>
      </c>
      <c r="G57" s="47"/>
    </row>
    <row r="58" spans="2:11" ht="34.5" hidden="1" x14ac:dyDescent="0.3">
      <c r="C58" s="17">
        <v>4</v>
      </c>
      <c r="D58" s="16" t="str">
        <f ca="1">IF(AND(ChargesQ3_2=ForCodesYES,COUNTA(INDIRECT("$F"&amp;ROW()-C58&amp;":$K"&amp;ROW()-C58))&lt;&gt;COUNTA(INDIRECT("$F"&amp;ROW()&amp;":$K"&amp;ROW()))),OFFSET(D58,-C58,-1),"Ok")</f>
        <v>Ok</v>
      </c>
      <c r="E58" s="75"/>
      <c r="F58" s="5" t="s">
        <v>104</v>
      </c>
      <c r="G58" s="47"/>
    </row>
    <row r="59" spans="2:11" ht="34.5" hidden="1" x14ac:dyDescent="0.3">
      <c r="C59" s="17">
        <v>5</v>
      </c>
      <c r="D59" s="16" t="str">
        <f ca="1">IF(AND(ChargesQ3_2=ForCodesYES,COUNTA(INDIRECT("$F"&amp;ROW()-C59&amp;":$K"&amp;ROW()-C59))&lt;&gt;COUNTA(INDIRECT("$F"&amp;ROW()&amp;":$K"&amp;ROW()))),OFFSET(D59,-C59,-1),"Ok")</f>
        <v>Ok</v>
      </c>
      <c r="E59" s="75"/>
      <c r="F59" s="5" t="s">
        <v>105</v>
      </c>
      <c r="G59" s="47"/>
    </row>
    <row r="60" spans="2:11" ht="9.4" customHeight="1" x14ac:dyDescent="0.3">
      <c r="C60" s="16"/>
      <c r="D60" s="16"/>
    </row>
    <row r="61" spans="2:11" x14ac:dyDescent="0.3">
      <c r="B61" s="16">
        <v>1</v>
      </c>
      <c r="C61" s="16" t="str">
        <f>E61</f>
        <v>4)</v>
      </c>
      <c r="D61" s="16" t="str">
        <f>IF(ChargesQ4="",C61,"Ok")</f>
        <v>4)</v>
      </c>
      <c r="E61" s="4" t="s">
        <v>14</v>
      </c>
      <c r="F61" s="106" t="s">
        <v>106</v>
      </c>
      <c r="G61" s="86"/>
      <c r="H61" s="86"/>
      <c r="I61" s="86"/>
      <c r="J61" s="86"/>
      <c r="K61" s="45"/>
    </row>
    <row r="62" spans="2:11" hidden="1" x14ac:dyDescent="0.3">
      <c r="B62" s="16"/>
      <c r="C62" s="16"/>
      <c r="D62" s="16"/>
      <c r="E62" s="25" t="s">
        <v>69</v>
      </c>
      <c r="F62" s="87" t="s">
        <v>169</v>
      </c>
      <c r="G62" s="88"/>
      <c r="H62" s="88"/>
      <c r="I62" s="88"/>
      <c r="J62" s="88"/>
      <c r="K62" s="88"/>
    </row>
    <row r="63" spans="2:11" hidden="1" x14ac:dyDescent="0.3">
      <c r="B63" s="16">
        <v>1</v>
      </c>
      <c r="C63" s="16" t="str">
        <f>E62</f>
        <v>4.1)</v>
      </c>
      <c r="D63" s="17"/>
      <c r="E63" s="75"/>
      <c r="F63" s="4" t="s">
        <v>120</v>
      </c>
      <c r="G63" s="4">
        <v>1</v>
      </c>
    </row>
    <row r="64" spans="2:11" hidden="1" x14ac:dyDescent="0.3">
      <c r="B64" s="18"/>
      <c r="C64" s="17">
        <v>1</v>
      </c>
      <c r="D64" s="16" t="str">
        <f ca="1">IF(AND(ChargesQ4=ForCodesYES,COUNTA(INDIRECT("$F"&amp;ROW()-C64&amp;":$K"&amp;ROW()-C64))&lt;&gt;COUNTA(INDIRECT("$F"&amp;ROW()&amp;":$K"&amp;ROW()))),OFFSET(D64,-C64,-1),"Ok")</f>
        <v>Ok</v>
      </c>
      <c r="E64" s="75"/>
      <c r="F64" s="5" t="s">
        <v>379</v>
      </c>
      <c r="G64" s="47"/>
    </row>
    <row r="65" spans="2:11" hidden="1" x14ac:dyDescent="0.3">
      <c r="B65" s="18"/>
      <c r="C65" s="17">
        <v>2</v>
      </c>
      <c r="D65" s="16" t="str">
        <f ca="1">IF(AND(ChargesQ4=ForCodesYES,COUNTA(INDIRECT("$F"&amp;ROW()-C65&amp;":$K"&amp;ROW()-C65))&lt;&gt;COUNTA(INDIRECT("$F"&amp;ROW()&amp;":$K"&amp;ROW()))),OFFSET(D65,-C65,-1),"Ok")</f>
        <v>Ok</v>
      </c>
      <c r="E65" s="75"/>
      <c r="F65" s="5" t="s">
        <v>380</v>
      </c>
      <c r="G65" s="47"/>
    </row>
    <row r="66" spans="2:11" hidden="1" x14ac:dyDescent="0.3">
      <c r="B66" s="18"/>
      <c r="C66" s="17">
        <v>3</v>
      </c>
      <c r="D66" s="16" t="str">
        <f ca="1">IF(AND(ChargesQ4=ForCodesYES,COUNTA(INDIRECT("$F"&amp;ROW()-C66&amp;":$K"&amp;ROW()-C66))&lt;&gt;COUNTA(INDIRECT("$F"&amp;ROW()&amp;":$K"&amp;ROW()))),OFFSET(D66,-C66,-1),"Ok")</f>
        <v>Ok</v>
      </c>
      <c r="E66" s="75"/>
      <c r="F66" s="5" t="s">
        <v>381</v>
      </c>
      <c r="G66" s="47"/>
    </row>
    <row r="67" spans="2:11" hidden="1" x14ac:dyDescent="0.3">
      <c r="C67" s="17">
        <v>4</v>
      </c>
      <c r="D67" s="16" t="str">
        <f ca="1">IF(AND(ChargesQ4=ForCodesYES,COUNTA(INDIRECT("$F"&amp;ROW()-C67&amp;":$K"&amp;ROW()-C67))&lt;&gt;COUNTA(INDIRECT("$F"&amp;ROW()&amp;":$K"&amp;ROW()))),OFFSET(D67,-C67,-1),"Ok")</f>
        <v>Ok</v>
      </c>
      <c r="E67" s="75"/>
      <c r="F67" s="5" t="s">
        <v>382</v>
      </c>
      <c r="G67" s="47"/>
    </row>
    <row r="68" spans="2:11" ht="34.5" hidden="1" x14ac:dyDescent="0.3">
      <c r="C68" s="17">
        <v>5</v>
      </c>
      <c r="D68" s="16" t="str">
        <f ca="1">IF(AND(ChargesQ4=ForCodesYES,COUNTA(INDIRECT("$F"&amp;ROW()-C68&amp;":$K"&amp;ROW()-C68))&lt;&gt;COUNTA(INDIRECT("$F"&amp;ROW()&amp;":$K"&amp;ROW()))),OFFSET(D68,-C68,-1),"Ok")</f>
        <v>Ok</v>
      </c>
      <c r="E68" s="75"/>
      <c r="F68" s="5" t="s">
        <v>383</v>
      </c>
      <c r="G68" s="47"/>
    </row>
    <row r="69" spans="2:11" ht="9.4" customHeight="1" x14ac:dyDescent="0.3">
      <c r="C69" s="16"/>
      <c r="D69" s="16"/>
    </row>
    <row r="70" spans="2:11" hidden="1" x14ac:dyDescent="0.3">
      <c r="B70" s="16"/>
      <c r="C70" s="16" t="str">
        <f>E70</f>
        <v>4.2)</v>
      </c>
      <c r="D70" s="16"/>
      <c r="E70" s="14" t="s">
        <v>198</v>
      </c>
      <c r="F70" s="77" t="s">
        <v>61</v>
      </c>
      <c r="G70" s="78"/>
      <c r="H70" s="78"/>
      <c r="I70" s="78"/>
      <c r="J70" s="78"/>
      <c r="K70" s="79"/>
    </row>
    <row r="71" spans="2:11" hidden="1" x14ac:dyDescent="0.3">
      <c r="C71" s="16">
        <v>1</v>
      </c>
      <c r="D71" s="16" t="str">
        <f>IF(F71="",C70,"Ok")</f>
        <v>4.2)</v>
      </c>
      <c r="E71" s="11"/>
      <c r="F71" s="97"/>
      <c r="G71" s="103"/>
      <c r="H71" s="103"/>
      <c r="I71" s="103"/>
      <c r="J71" s="103"/>
      <c r="K71" s="103"/>
    </row>
    <row r="72" spans="2:11" hidden="1" x14ac:dyDescent="0.3">
      <c r="C72" s="16"/>
      <c r="D72" s="16"/>
      <c r="E72" s="12"/>
      <c r="F72" s="97"/>
      <c r="G72" s="103"/>
      <c r="H72" s="103"/>
      <c r="I72" s="103"/>
      <c r="J72" s="103"/>
      <c r="K72" s="103"/>
    </row>
    <row r="73" spans="2:11" hidden="1" x14ac:dyDescent="0.3">
      <c r="E73" s="13"/>
      <c r="F73" s="97"/>
      <c r="G73" s="103"/>
      <c r="H73" s="103"/>
      <c r="I73" s="103"/>
      <c r="J73" s="103"/>
      <c r="K73" s="103"/>
    </row>
    <row r="74" spans="2:11" ht="9.4" customHeight="1" x14ac:dyDescent="0.3">
      <c r="C74" s="16"/>
      <c r="D74" s="16"/>
    </row>
    <row r="75" spans="2:11" x14ac:dyDescent="0.3">
      <c r="B75" s="16">
        <v>1</v>
      </c>
      <c r="C75" s="16" t="str">
        <f>E75</f>
        <v>5)</v>
      </c>
      <c r="D75" s="16" t="str">
        <f>IF(ChargesQ5="",C75,"Ok")</f>
        <v>5)</v>
      </c>
      <c r="E75" s="4" t="s">
        <v>19</v>
      </c>
      <c r="F75" s="106" t="s">
        <v>385</v>
      </c>
      <c r="G75" s="86"/>
      <c r="H75" s="86"/>
      <c r="I75" s="86"/>
      <c r="J75" s="86"/>
      <c r="K75" s="45"/>
    </row>
    <row r="76" spans="2:11" hidden="1" x14ac:dyDescent="0.3">
      <c r="B76" s="16"/>
      <c r="C76" s="16"/>
      <c r="D76" s="16"/>
      <c r="E76" s="25" t="s">
        <v>70</v>
      </c>
      <c r="F76" s="87" t="s">
        <v>169</v>
      </c>
      <c r="G76" s="88"/>
      <c r="H76" s="88"/>
      <c r="I76" s="88"/>
      <c r="J76" s="88"/>
      <c r="K76" s="88"/>
    </row>
    <row r="77" spans="2:11" hidden="1" x14ac:dyDescent="0.3">
      <c r="B77" s="16">
        <v>1</v>
      </c>
      <c r="C77" s="16" t="str">
        <f>E76</f>
        <v>5.1)</v>
      </c>
      <c r="D77" s="17"/>
      <c r="E77" s="75"/>
      <c r="F77" s="4" t="s">
        <v>120</v>
      </c>
      <c r="G77" s="4">
        <v>1</v>
      </c>
    </row>
    <row r="78" spans="2:11" hidden="1" x14ac:dyDescent="0.3">
      <c r="B78" s="18"/>
      <c r="C78" s="17">
        <v>1</v>
      </c>
      <c r="D78" s="16" t="str">
        <f ca="1">IF(AND(ChargesQ5=ForCodesYES,COUNTA(INDIRECT("$F"&amp;ROW()-C78&amp;":$K"&amp;ROW()-C78))&lt;&gt;COUNTA(INDIRECT("$F"&amp;ROW()&amp;":$K"&amp;ROW()))),OFFSET(D78,-C78,-1),"Ok")</f>
        <v>Ok</v>
      </c>
      <c r="E78" s="75"/>
      <c r="F78" s="5" t="s">
        <v>379</v>
      </c>
      <c r="G78" s="47"/>
    </row>
    <row r="79" spans="2:11" hidden="1" x14ac:dyDescent="0.3">
      <c r="B79" s="18"/>
      <c r="C79" s="17">
        <v>2</v>
      </c>
      <c r="D79" s="16" t="str">
        <f ca="1">IF(AND(ChargesQ5=ForCodesYES,COUNTA(INDIRECT("$F"&amp;ROW()-C79&amp;":$K"&amp;ROW()-C79))&lt;&gt;COUNTA(INDIRECT("$F"&amp;ROW()&amp;":$K"&amp;ROW()))),OFFSET(D79,-C79,-1),"Ok")</f>
        <v>Ok</v>
      </c>
      <c r="E79" s="75"/>
      <c r="F79" s="5" t="s">
        <v>389</v>
      </c>
      <c r="G79" s="47"/>
    </row>
    <row r="80" spans="2:11" ht="34.5" hidden="1" x14ac:dyDescent="0.3">
      <c r="B80" s="18"/>
      <c r="C80" s="17">
        <v>3</v>
      </c>
      <c r="D80" s="16" t="str">
        <f ca="1">IF(AND(ChargesQ5=ForCodesYES,COUNTA(INDIRECT("$F"&amp;ROW()-C80&amp;":$K"&amp;ROW()-C80))&lt;&gt;COUNTA(INDIRECT("$F"&amp;ROW()&amp;":$K"&amp;ROW()))),OFFSET(D80,-C80,-1),"Ok")</f>
        <v>Ok</v>
      </c>
      <c r="E80" s="75"/>
      <c r="F80" s="5" t="s">
        <v>383</v>
      </c>
      <c r="G80" s="47"/>
    </row>
    <row r="81" spans="2:11" ht="9.4" customHeight="1" x14ac:dyDescent="0.3">
      <c r="C81" s="16"/>
      <c r="D81" s="16"/>
    </row>
    <row r="82" spans="2:11" hidden="1" x14ac:dyDescent="0.3">
      <c r="B82" s="16"/>
      <c r="C82" s="16" t="str">
        <f>E82</f>
        <v>5.2)</v>
      </c>
      <c r="D82" s="16"/>
      <c r="E82" s="14" t="s">
        <v>208</v>
      </c>
      <c r="F82" s="77" t="s">
        <v>61</v>
      </c>
      <c r="G82" s="78"/>
      <c r="H82" s="78"/>
      <c r="I82" s="78"/>
      <c r="J82" s="78"/>
      <c r="K82" s="79"/>
    </row>
    <row r="83" spans="2:11" hidden="1" x14ac:dyDescent="0.3">
      <c r="C83" s="16">
        <v>1</v>
      </c>
      <c r="D83" s="16"/>
      <c r="E83" s="11"/>
      <c r="F83" s="97"/>
      <c r="G83" s="103"/>
      <c r="H83" s="103"/>
      <c r="I83" s="103"/>
      <c r="J83" s="103"/>
      <c r="K83" s="103"/>
    </row>
    <row r="84" spans="2:11" hidden="1" x14ac:dyDescent="0.3">
      <c r="C84" s="16"/>
      <c r="D84" s="16"/>
      <c r="E84" s="12"/>
      <c r="F84" s="97"/>
      <c r="G84" s="103"/>
      <c r="H84" s="103"/>
      <c r="I84" s="103"/>
      <c r="J84" s="103"/>
      <c r="K84" s="103"/>
    </row>
    <row r="85" spans="2:11" hidden="1" x14ac:dyDescent="0.3">
      <c r="E85" s="13"/>
      <c r="F85" s="97"/>
      <c r="G85" s="103"/>
      <c r="H85" s="103"/>
      <c r="I85" s="103"/>
      <c r="J85" s="103"/>
      <c r="K85" s="103"/>
    </row>
    <row r="86" spans="2:11" ht="9.4" customHeight="1" x14ac:dyDescent="0.3">
      <c r="C86" s="16"/>
      <c r="D86" s="16"/>
    </row>
    <row r="87" spans="2:11" x14ac:dyDescent="0.3">
      <c r="B87" s="16">
        <v>1</v>
      </c>
      <c r="C87" s="16" t="str">
        <f>E87</f>
        <v>6)</v>
      </c>
      <c r="D87" s="16" t="str">
        <f>IF(ChargesQ6="",C87,"Ok")</f>
        <v>6)</v>
      </c>
      <c r="E87" s="4" t="s">
        <v>21</v>
      </c>
      <c r="F87" s="106" t="s">
        <v>391</v>
      </c>
      <c r="G87" s="86"/>
      <c r="H87" s="86"/>
      <c r="I87" s="86"/>
      <c r="J87" s="86"/>
      <c r="K87" s="45"/>
    </row>
    <row r="88" spans="2:11" hidden="1" x14ac:dyDescent="0.3">
      <c r="B88" s="16"/>
      <c r="C88" s="16"/>
      <c r="D88" s="16"/>
      <c r="E88" s="25" t="s">
        <v>22</v>
      </c>
      <c r="F88" s="87" t="s">
        <v>169</v>
      </c>
      <c r="G88" s="88"/>
      <c r="H88" s="88"/>
      <c r="I88" s="88"/>
      <c r="J88" s="88"/>
      <c r="K88" s="88"/>
    </row>
    <row r="89" spans="2:11" hidden="1" x14ac:dyDescent="0.3">
      <c r="B89" s="16">
        <v>1</v>
      </c>
      <c r="C89" s="16" t="str">
        <f>E88</f>
        <v>6.1)</v>
      </c>
      <c r="D89" s="17"/>
      <c r="E89" s="75"/>
      <c r="F89" s="4" t="s">
        <v>120</v>
      </c>
      <c r="G89" s="4">
        <v>1</v>
      </c>
    </row>
    <row r="90" spans="2:11" hidden="1" x14ac:dyDescent="0.3">
      <c r="B90" s="18"/>
      <c r="C90" s="17">
        <v>1</v>
      </c>
      <c r="D90" s="16" t="str">
        <f ca="1">IF(AND(ChargesQ6=ForCodesYES,COUNTA(INDIRECT("$F"&amp;ROW()-C90&amp;":$K"&amp;ROW()-C90))&lt;&gt;COUNTA(INDIRECT("$F"&amp;ROW()&amp;":$K"&amp;ROW()))),OFFSET(D90,-C90,-1),"Ok")</f>
        <v>Ok</v>
      </c>
      <c r="E90" s="75"/>
      <c r="F90" s="5" t="s">
        <v>386</v>
      </c>
      <c r="G90" s="47"/>
    </row>
    <row r="91" spans="2:11" hidden="1" x14ac:dyDescent="0.3">
      <c r="B91" s="18"/>
      <c r="C91" s="17">
        <v>2</v>
      </c>
      <c r="D91" s="16" t="str">
        <f ca="1">IF(AND(ChargesQ6=ForCodesYES,COUNTA(INDIRECT("$F"&amp;ROW()-C91&amp;":$K"&amp;ROW()-C91))&lt;&gt;COUNTA(INDIRECT("$F"&amp;ROW()&amp;":$K"&amp;ROW()))),OFFSET(D91,-C91,-1),"Ok")</f>
        <v>Ok</v>
      </c>
      <c r="E91" s="75"/>
      <c r="F91" s="5" t="s">
        <v>387</v>
      </c>
      <c r="G91" s="47"/>
    </row>
    <row r="92" spans="2:11" hidden="1" x14ac:dyDescent="0.3">
      <c r="B92" s="18"/>
      <c r="C92" s="17">
        <v>3</v>
      </c>
      <c r="D92" s="16" t="str">
        <f ca="1">IF(AND(ChargesQ6=ForCodesYES,COUNTA(INDIRECT("$F"&amp;ROW()-C92&amp;":$K"&amp;ROW()-C92))&lt;&gt;COUNTA(INDIRECT("$F"&amp;ROW()&amp;":$K"&amp;ROW()))),OFFSET(D92,-C92,-1),"Ok")</f>
        <v>Ok</v>
      </c>
      <c r="E92" s="75"/>
      <c r="F92" s="5" t="s">
        <v>388</v>
      </c>
      <c r="G92" s="47"/>
    </row>
    <row r="93" spans="2:11" ht="34.5" hidden="1" x14ac:dyDescent="0.3">
      <c r="B93" s="18"/>
      <c r="C93" s="17">
        <v>4</v>
      </c>
      <c r="D93" s="16" t="str">
        <f ca="1">IF(AND(ChargesQ6=ForCodesYES,COUNTA(INDIRECT("$F"&amp;ROW()-C93&amp;":$K"&amp;ROW()-C93))&lt;&gt;COUNTA(INDIRECT("$F"&amp;ROW()&amp;":$K"&amp;ROW()))),OFFSET(D93,-C93,-1),"Ok")</f>
        <v>Ok</v>
      </c>
      <c r="E93" s="75"/>
      <c r="F93" s="5" t="s">
        <v>383</v>
      </c>
      <c r="G93" s="47"/>
    </row>
    <row r="94" spans="2:11" ht="34.5" hidden="1" x14ac:dyDescent="0.3">
      <c r="B94" s="18"/>
      <c r="C94" s="17">
        <v>5</v>
      </c>
      <c r="D94" s="16" t="str">
        <f ca="1">IF(AND(ChargesQ6=ForCodesYES,COUNTA(INDIRECT("$F"&amp;ROW()-C94&amp;":$K"&amp;ROW()-C94))&lt;&gt;COUNTA(INDIRECT("$F"&amp;ROW()&amp;":$K"&amp;ROW()))),OFFSET(D94,-C94,-1),"Ok")</f>
        <v>Ok</v>
      </c>
      <c r="E94" s="75"/>
      <c r="F94" s="5" t="s">
        <v>392</v>
      </c>
      <c r="G94" s="47"/>
    </row>
    <row r="95" spans="2:11" ht="9.4" customHeight="1" x14ac:dyDescent="0.3">
      <c r="C95" s="16"/>
      <c r="D95" s="16"/>
    </row>
    <row r="96" spans="2:11" hidden="1" x14ac:dyDescent="0.3">
      <c r="B96" s="16"/>
      <c r="C96" s="16" t="str">
        <f>E96</f>
        <v>6.2)</v>
      </c>
      <c r="D96" s="16"/>
      <c r="E96" s="14" t="s">
        <v>212</v>
      </c>
      <c r="F96" s="77" t="s">
        <v>61</v>
      </c>
      <c r="G96" s="78"/>
      <c r="H96" s="78"/>
      <c r="I96" s="78"/>
      <c r="J96" s="78"/>
      <c r="K96" s="79"/>
    </row>
    <row r="97" spans="3:11" hidden="1" x14ac:dyDescent="0.3">
      <c r="C97" s="16">
        <v>1</v>
      </c>
      <c r="D97" s="16" t="str">
        <f>IF(F97="",C96,"Ok")</f>
        <v>6.2)</v>
      </c>
      <c r="E97" s="11"/>
      <c r="F97" s="97"/>
      <c r="G97" s="103"/>
      <c r="H97" s="103"/>
      <c r="I97" s="103"/>
      <c r="J97" s="103"/>
      <c r="K97" s="103"/>
    </row>
    <row r="98" spans="3:11" hidden="1" x14ac:dyDescent="0.3">
      <c r="C98" s="16"/>
      <c r="D98" s="16"/>
      <c r="E98" s="12"/>
      <c r="F98" s="97"/>
      <c r="G98" s="103"/>
      <c r="H98" s="103"/>
      <c r="I98" s="103"/>
      <c r="J98" s="103"/>
      <c r="K98" s="103"/>
    </row>
    <row r="99" spans="3:11" hidden="1" x14ac:dyDescent="0.3">
      <c r="E99" s="13"/>
      <c r="F99" s="97"/>
      <c r="G99" s="103"/>
      <c r="H99" s="103"/>
      <c r="I99" s="103"/>
      <c r="J99" s="103"/>
      <c r="K99" s="103"/>
    </row>
    <row r="100" spans="3:11" ht="9.4" customHeight="1" x14ac:dyDescent="0.3">
      <c r="C100" s="16"/>
      <c r="D100" s="16"/>
    </row>
  </sheetData>
  <sheetProtection algorithmName="SHA-512" hashValue="W3zrk283aenUCdv6yQRyB/wlBzGDcAJlP7p62iAjSlbp5FZUABMzM9K8A8nlie0L9W0Ai2sMQQGfxZNvaASiTA==" saltValue="+CwWIWwTZMpjmwrUxk0uMg==" spinCount="100000" sheet="1" objects="1" scenarios="1" selectLockedCells="1"/>
  <mergeCells count="34">
    <mergeCell ref="F87:J87"/>
    <mergeCell ref="F88:K88"/>
    <mergeCell ref="F96:K96"/>
    <mergeCell ref="F97:K99"/>
    <mergeCell ref="E89:E94"/>
    <mergeCell ref="F75:J75"/>
    <mergeCell ref="F76:K76"/>
    <mergeCell ref="E77:E80"/>
    <mergeCell ref="F82:K82"/>
    <mergeCell ref="F83:K85"/>
    <mergeCell ref="E63:E68"/>
    <mergeCell ref="F70:K70"/>
    <mergeCell ref="F71:K73"/>
    <mergeCell ref="F61:J61"/>
    <mergeCell ref="F45:J45"/>
    <mergeCell ref="F46:K46"/>
    <mergeCell ref="F62:K62"/>
    <mergeCell ref="E47:E50"/>
    <mergeCell ref="F52:J52"/>
    <mergeCell ref="F53:K53"/>
    <mergeCell ref="E54:E59"/>
    <mergeCell ref="F31:K31"/>
    <mergeCell ref="E32:E36"/>
    <mergeCell ref="F38:K38"/>
    <mergeCell ref="E39:E43"/>
    <mergeCell ref="F24:K24"/>
    <mergeCell ref="E25:E28"/>
    <mergeCell ref="F30:J30"/>
    <mergeCell ref="E18:E22"/>
    <mergeCell ref="J10:K10"/>
    <mergeCell ref="J12:K12"/>
    <mergeCell ref="E14:K14"/>
    <mergeCell ref="F16:J16"/>
    <mergeCell ref="F17:K17"/>
  </mergeCells>
  <conditionalFormatting sqref="K16 G19:G22">
    <cfRule type="expression" dxfId="267" priority="209">
      <formula>G16=""</formula>
    </cfRule>
  </conditionalFormatting>
  <conditionalFormatting sqref="K30 G33:G36">
    <cfRule type="expression" dxfId="266" priority="168">
      <formula>G30=""</formula>
    </cfRule>
  </conditionalFormatting>
  <conditionalFormatting sqref="K45 G48:G50">
    <cfRule type="expression" dxfId="265" priority="130">
      <formula>G45=""</formula>
    </cfRule>
  </conditionalFormatting>
  <conditionalFormatting sqref="K52 G55:G57">
    <cfRule type="expression" dxfId="264" priority="120">
      <formula>G52=""</formula>
    </cfRule>
  </conditionalFormatting>
  <conditionalFormatting sqref="G58:G59">
    <cfRule type="expression" dxfId="263" priority="119">
      <formula>G58=""</formula>
    </cfRule>
  </conditionalFormatting>
  <conditionalFormatting sqref="K61">
    <cfRule type="expression" dxfId="262" priority="104">
      <formula>K61=""</formula>
    </cfRule>
  </conditionalFormatting>
  <conditionalFormatting sqref="G64:G66">
    <cfRule type="expression" dxfId="261" priority="89">
      <formula>G64=""</formula>
    </cfRule>
  </conditionalFormatting>
  <conditionalFormatting sqref="G67:G68">
    <cfRule type="expression" dxfId="260" priority="88">
      <formula>G67=""</formula>
    </cfRule>
  </conditionalFormatting>
  <conditionalFormatting sqref="F71:F72">
    <cfRule type="expression" dxfId="259" priority="87">
      <formula>F71=""</formula>
    </cfRule>
  </conditionalFormatting>
  <conditionalFormatting sqref="K75">
    <cfRule type="expression" dxfId="258" priority="54">
      <formula>K75=""</formula>
    </cfRule>
  </conditionalFormatting>
  <conditionalFormatting sqref="G78:G80">
    <cfRule type="expression" dxfId="257" priority="53">
      <formula>G78=""</formula>
    </cfRule>
  </conditionalFormatting>
  <conditionalFormatting sqref="F83:F84">
    <cfRule type="expression" dxfId="256" priority="51">
      <formula>F83=""</formula>
    </cfRule>
  </conditionalFormatting>
  <conditionalFormatting sqref="K87">
    <cfRule type="expression" dxfId="255" priority="44">
      <formula>K87=""</formula>
    </cfRule>
  </conditionalFormatting>
  <conditionalFormatting sqref="F97:F98">
    <cfRule type="expression" dxfId="254" priority="42">
      <formula>F97=""</formula>
    </cfRule>
  </conditionalFormatting>
  <conditionalFormatting sqref="G90:G92">
    <cfRule type="expression" dxfId="253" priority="41">
      <formula>G90=""</formula>
    </cfRule>
  </conditionalFormatting>
  <conditionalFormatting sqref="G93:G94">
    <cfRule type="expression" dxfId="252" priority="40">
      <formula>G93=""</formula>
    </cfRule>
  </conditionalFormatting>
  <dataValidations count="2">
    <dataValidation type="list" allowBlank="1" showInputMessage="1" showErrorMessage="1" sqref="K16 K30 K45 K52 K61 K75 K87">
      <formula1>INDIRECT("tbl_YesNo")</formula1>
    </dataValidation>
    <dataValidation operator="greaterThan" allowBlank="1" showInputMessage="1" showErrorMessage="1" errorTitle="Սխալ մուտքագրում" error="Մուտքագրեք ամսաթիվ Ձեր համակարգչի կարգարվորման ֆորմատով։" sqref="G56:G57 G19 G35 G49 G65:G66 G79:G80 G91:G92"/>
  </dataValidations>
  <pageMargins left="0.25" right="0.25" top="0.75" bottom="0.75" header="0.3" footer="0.3"/>
  <pageSetup paperSize="9" scale="55" orientation="portrait" horizontalDpi="300" verticalDpi="300"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6_CriminalRelation"/>
  <dimension ref="A1:P43"/>
  <sheetViews>
    <sheetView showGridLines="0" showRowColHeaders="0" zoomScaleNormal="100" zoomScaleSheetLayoutView="85" workbookViewId="0">
      <pane ySplit="12" topLeftCell="A13" activePane="bottomLeft" state="frozen"/>
      <selection pane="bottomLeft" activeCell="K16" sqref="K16"/>
    </sheetView>
  </sheetViews>
  <sheetFormatPr defaultColWidth="0" defaultRowHeight="17.25" x14ac:dyDescent="0.3"/>
  <cols>
    <col min="1" max="1" width="14.28515625" style="3" customWidth="1"/>
    <col min="2" max="4" width="4.42578125" style="3" hidden="1" customWidth="1"/>
    <col min="5" max="5" width="5.7109375" style="3" customWidth="1"/>
    <col min="6" max="6" width="43.42578125" customWidth="1"/>
    <col min="7" max="11" width="25.7109375" style="3" customWidth="1"/>
    <col min="12" max="16" width="8.7109375" style="3" customWidth="1"/>
    <col min="17" max="16384" width="8.7109375" style="3" hidden="1"/>
  </cols>
  <sheetData>
    <row r="1" spans="2:11" x14ac:dyDescent="0.3">
      <c r="F1" s="3"/>
    </row>
    <row r="2" spans="2:11" x14ac:dyDescent="0.3">
      <c r="F2" s="3"/>
    </row>
    <row r="3" spans="2:11" x14ac:dyDescent="0.3">
      <c r="F3" s="3"/>
      <c r="G3" s="19"/>
    </row>
    <row r="4" spans="2:11" x14ac:dyDescent="0.3">
      <c r="F4" s="3"/>
    </row>
    <row r="5" spans="2:11" x14ac:dyDescent="0.3">
      <c r="F5" s="3"/>
    </row>
    <row r="6" spans="2:11" x14ac:dyDescent="0.3">
      <c r="F6" s="3"/>
    </row>
    <row r="7" spans="2:11" x14ac:dyDescent="0.3">
      <c r="F7" s="3"/>
    </row>
    <row r="8" spans="2:11" x14ac:dyDescent="0.3">
      <c r="F8" s="3"/>
    </row>
    <row r="9" spans="2:11" x14ac:dyDescent="0.3">
      <c r="F9" s="3"/>
    </row>
    <row r="10" spans="2:11" x14ac:dyDescent="0.3">
      <c r="F10" s="3"/>
    </row>
    <row r="11" spans="2:11" x14ac:dyDescent="0.3">
      <c r="F11" s="3"/>
    </row>
    <row r="12" spans="2:11" x14ac:dyDescent="0.3">
      <c r="F12" s="3"/>
    </row>
    <row r="13" spans="2:11" x14ac:dyDescent="0.3">
      <c r="B13" s="3" t="s">
        <v>133</v>
      </c>
      <c r="C13" s="16" t="s">
        <v>132</v>
      </c>
      <c r="D13" s="16" t="s">
        <v>132</v>
      </c>
      <c r="F13" s="3"/>
    </row>
    <row r="14" spans="2:11" ht="17.25" customHeight="1" x14ac:dyDescent="0.3">
      <c r="E14" s="107" t="s">
        <v>457</v>
      </c>
      <c r="F14" s="107"/>
      <c r="G14" s="107"/>
      <c r="H14" s="107"/>
      <c r="I14" s="107"/>
      <c r="J14" s="107"/>
      <c r="K14" s="107"/>
    </row>
    <row r="15" spans="2:11" ht="9.4" customHeight="1" x14ac:dyDescent="0.3">
      <c r="C15" s="16"/>
      <c r="D15" s="16"/>
      <c r="F15" s="3"/>
    </row>
    <row r="16" spans="2:11" x14ac:dyDescent="0.3">
      <c r="B16" s="16">
        <v>1</v>
      </c>
      <c r="C16" s="16" t="str">
        <f>E16</f>
        <v>1)</v>
      </c>
      <c r="D16" s="16" t="str">
        <f>IF(CriminalRelationQ1="",C16,"Ok")</f>
        <v>1)</v>
      </c>
      <c r="E16" s="4" t="s">
        <v>2</v>
      </c>
      <c r="F16" s="106" t="s">
        <v>394</v>
      </c>
      <c r="G16" s="86"/>
      <c r="H16" s="86"/>
      <c r="I16" s="86"/>
      <c r="J16" s="86"/>
      <c r="K16" s="44"/>
    </row>
    <row r="17" spans="2:11" hidden="1" x14ac:dyDescent="0.3">
      <c r="B17" s="16"/>
      <c r="C17" s="16"/>
      <c r="D17" s="16"/>
      <c r="E17" s="35" t="s">
        <v>85</v>
      </c>
      <c r="F17" s="86" t="s">
        <v>8</v>
      </c>
      <c r="G17" s="86"/>
      <c r="H17" s="86"/>
      <c r="I17" s="86"/>
      <c r="J17" s="86"/>
      <c r="K17" s="86"/>
    </row>
    <row r="18" spans="2:11" hidden="1" x14ac:dyDescent="0.3">
      <c r="B18" s="16">
        <v>1</v>
      </c>
      <c r="C18" s="16" t="str">
        <f>E17</f>
        <v>1.1)</v>
      </c>
      <c r="D18" s="17"/>
      <c r="E18" s="38"/>
      <c r="F18" s="95" t="s">
        <v>107</v>
      </c>
      <c r="G18" s="86"/>
      <c r="H18" s="86" t="s">
        <v>108</v>
      </c>
      <c r="I18" s="86"/>
      <c r="J18" s="86"/>
      <c r="K18" s="86"/>
    </row>
    <row r="19" spans="2:11" ht="55.15" hidden="1" customHeight="1" x14ac:dyDescent="0.3">
      <c r="B19" s="18"/>
      <c r="C19" s="17">
        <v>1</v>
      </c>
      <c r="D19" s="16" t="str">
        <f ca="1">IF(AND(CriminalRelationQ1=ForCodesYES,COUNTA(INDIRECT("$F"&amp;ROW()-C19&amp;":$K"&amp;ROW()-C19))&lt;&gt;COUNTA(INDIRECT("$F"&amp;ROW()&amp;":$K"&amp;ROW()))),OFFSET(D19,-C19,-1),"Ok")</f>
        <v>Ok</v>
      </c>
      <c r="E19" s="39"/>
      <c r="F19" s="110" t="s">
        <v>109</v>
      </c>
      <c r="G19" s="111"/>
      <c r="H19" s="103"/>
      <c r="I19" s="103"/>
      <c r="J19" s="103"/>
      <c r="K19" s="103"/>
    </row>
    <row r="20" spans="2:11" ht="55.15" hidden="1" customHeight="1" x14ac:dyDescent="0.3">
      <c r="B20" s="18"/>
      <c r="C20" s="17">
        <v>2</v>
      </c>
      <c r="D20" s="16" t="str">
        <f ca="1">IF(AND(CriminalRelationQ1=ForCodesYES,COUNTA(INDIRECT("$F"&amp;ROW()-C20&amp;":$K"&amp;ROW()-C20))&lt;&gt;COUNTA(INDIRECT("$F"&amp;ROW()&amp;":$K"&amp;ROW()))),OFFSET(D20,-C20,-1),"Ok")</f>
        <v>Ok</v>
      </c>
      <c r="E20" s="39"/>
      <c r="F20" s="112" t="s">
        <v>110</v>
      </c>
      <c r="G20" s="112"/>
      <c r="H20" s="113"/>
      <c r="I20" s="113"/>
      <c r="J20" s="113"/>
      <c r="K20" s="113"/>
    </row>
    <row r="21" spans="2:11" ht="55.15" hidden="1" customHeight="1" x14ac:dyDescent="0.3">
      <c r="B21" s="18"/>
      <c r="C21" s="17">
        <v>3</v>
      </c>
      <c r="D21" s="16" t="str">
        <f ca="1">IF(AND(CriminalRelationQ1=ForCodesYES,COUNTA(INDIRECT("$F"&amp;ROW()-C21&amp;":$K"&amp;ROW()-C21))&lt;&gt;COUNTA(INDIRECT("$F"&amp;ROW()&amp;":$K"&amp;ROW()))),OFFSET(D21,-C21,-1),"Ok")</f>
        <v>Ok</v>
      </c>
      <c r="E21" s="39"/>
      <c r="F21" s="112" t="s">
        <v>111</v>
      </c>
      <c r="G21" s="112"/>
      <c r="H21" s="113"/>
      <c r="I21" s="113"/>
      <c r="J21" s="113"/>
      <c r="K21" s="113"/>
    </row>
    <row r="22" spans="2:11" ht="55.15" hidden="1" customHeight="1" x14ac:dyDescent="0.3">
      <c r="B22" s="18"/>
      <c r="C22" s="17">
        <v>4</v>
      </c>
      <c r="D22" s="16" t="str">
        <f ca="1">IF(AND(CriminalRelationQ1=ForCodesYES,COUNTA(INDIRECT("$F"&amp;ROW()-C22&amp;":$K"&amp;ROW()-C22))&lt;&gt;COUNTA(INDIRECT("$F"&amp;ROW()&amp;":$K"&amp;ROW()))),OFFSET(D22,-C22,-1),"Ok")</f>
        <v>Ok</v>
      </c>
      <c r="E22" s="39"/>
      <c r="F22" s="112" t="s">
        <v>395</v>
      </c>
      <c r="G22" s="112"/>
      <c r="H22" s="113"/>
      <c r="I22" s="113"/>
      <c r="J22" s="113"/>
      <c r="K22" s="113"/>
    </row>
    <row r="23" spans="2:11" ht="9.4" customHeight="1" x14ac:dyDescent="0.3">
      <c r="C23" s="16"/>
      <c r="D23" s="16"/>
      <c r="F23" s="3"/>
    </row>
    <row r="24" spans="2:11" ht="36.75" customHeight="1" x14ac:dyDescent="0.3">
      <c r="B24" s="16">
        <v>1</v>
      </c>
      <c r="C24" s="16" t="str">
        <f>E24</f>
        <v>2)</v>
      </c>
      <c r="D24" s="16" t="str">
        <f>IF(CriminalRelationQ2="",C24,"Ok")</f>
        <v>2)</v>
      </c>
      <c r="E24" s="25" t="s">
        <v>6</v>
      </c>
      <c r="F24" s="87" t="s">
        <v>396</v>
      </c>
      <c r="G24" s="88"/>
      <c r="H24" s="88"/>
      <c r="I24" s="88"/>
      <c r="J24" s="88"/>
      <c r="K24" s="45"/>
    </row>
    <row r="25" spans="2:11" hidden="1" x14ac:dyDescent="0.3">
      <c r="B25" s="16"/>
      <c r="C25" s="16"/>
      <c r="D25" s="16"/>
      <c r="E25" s="35" t="s">
        <v>7</v>
      </c>
      <c r="F25" s="86" t="s">
        <v>8</v>
      </c>
      <c r="G25" s="86"/>
      <c r="H25" s="86"/>
      <c r="I25" s="86"/>
      <c r="J25" s="86"/>
      <c r="K25" s="86"/>
    </row>
    <row r="26" spans="2:11" hidden="1" x14ac:dyDescent="0.3">
      <c r="B26" s="16">
        <v>1</v>
      </c>
      <c r="C26" s="16" t="str">
        <f>E25</f>
        <v>2.1)</v>
      </c>
      <c r="D26" s="17"/>
      <c r="E26" s="38"/>
      <c r="F26" s="95" t="s">
        <v>107</v>
      </c>
      <c r="G26" s="86"/>
      <c r="H26" s="86" t="s">
        <v>108</v>
      </c>
      <c r="I26" s="86"/>
      <c r="J26" s="86"/>
      <c r="K26" s="86"/>
    </row>
    <row r="27" spans="2:11" ht="55.15" hidden="1" customHeight="1" x14ac:dyDescent="0.3">
      <c r="B27" s="18"/>
      <c r="C27" s="17">
        <v>1</v>
      </c>
      <c r="D27" s="16" t="str">
        <f ca="1">IF(AND(CriminalRelationQ2=ForCodesYES,COUNTA(INDIRECT("$F"&amp;ROW()-C27&amp;":$K"&amp;ROW()-C27))&lt;&gt;COUNTA(INDIRECT("$F"&amp;ROW()&amp;":$K"&amp;ROW()))),OFFSET(D27,-C27,-1),"Ok")</f>
        <v>Ok</v>
      </c>
      <c r="E27" s="39"/>
      <c r="F27" s="109" t="s">
        <v>112</v>
      </c>
      <c r="G27" s="110"/>
      <c r="H27" s="103"/>
      <c r="I27" s="103"/>
      <c r="J27" s="103"/>
      <c r="K27" s="103"/>
    </row>
    <row r="28" spans="2:11" ht="55.15" hidden="1" customHeight="1" x14ac:dyDescent="0.3">
      <c r="B28" s="18"/>
      <c r="C28" s="17">
        <v>2</v>
      </c>
      <c r="D28" s="16" t="str">
        <f ca="1">IF(AND(CriminalRelationQ2=ForCodesYES,COUNTA(INDIRECT("$F"&amp;ROW()-C28&amp;":$K"&amp;ROW()-C28))&lt;&gt;COUNTA(INDIRECT("$F"&amp;ROW()&amp;":$K"&amp;ROW()))),OFFSET(D28,-C28,-1),"Ok")</f>
        <v>Ok</v>
      </c>
      <c r="E28" s="39"/>
      <c r="F28" s="109" t="s">
        <v>110</v>
      </c>
      <c r="G28" s="110"/>
      <c r="H28" s="103"/>
      <c r="I28" s="103"/>
      <c r="J28" s="103"/>
      <c r="K28" s="103"/>
    </row>
    <row r="29" spans="2:11" ht="55.15" hidden="1" customHeight="1" x14ac:dyDescent="0.3">
      <c r="B29" s="18"/>
      <c r="C29" s="17">
        <v>3</v>
      </c>
      <c r="D29" s="16" t="str">
        <f ca="1">IF(AND(CriminalRelationQ2=ForCodesYES,COUNTA(INDIRECT("$F"&amp;ROW()-C29&amp;":$K"&amp;ROW()-C29))&lt;&gt;COUNTA(INDIRECT("$F"&amp;ROW()&amp;":$K"&amp;ROW()))),OFFSET(D29,-C29,-1),"Ok")</f>
        <v>Ok</v>
      </c>
      <c r="E29" s="39"/>
      <c r="F29" s="109" t="s">
        <v>113</v>
      </c>
      <c r="G29" s="110"/>
      <c r="H29" s="103"/>
      <c r="I29" s="103"/>
      <c r="J29" s="103"/>
      <c r="K29" s="103"/>
    </row>
    <row r="30" spans="2:11" ht="55.15" hidden="1" customHeight="1" x14ac:dyDescent="0.3">
      <c r="B30" s="18"/>
      <c r="C30" s="17">
        <v>4</v>
      </c>
      <c r="D30" s="16" t="str">
        <f ca="1">IF(AND(CriminalRelationQ2=ForCodesYES,COUNTA(INDIRECT("$F"&amp;ROW()-C30&amp;":$K"&amp;ROW()-C30))&lt;&gt;COUNTA(INDIRECT("$F"&amp;ROW()&amp;":$K"&amp;ROW()))),OFFSET(D30,-C30,-1),"Ok")</f>
        <v>Ok</v>
      </c>
      <c r="E30" s="39"/>
      <c r="F30" s="109" t="s">
        <v>397</v>
      </c>
      <c r="G30" s="110"/>
      <c r="H30" s="103"/>
      <c r="I30" s="103"/>
      <c r="J30" s="103"/>
      <c r="K30" s="103"/>
    </row>
    <row r="31" spans="2:11" ht="9.4" customHeight="1" x14ac:dyDescent="0.3">
      <c r="C31" s="16"/>
      <c r="D31" s="16"/>
      <c r="F31" s="3"/>
    </row>
    <row r="32" spans="2:11" x14ac:dyDescent="0.3">
      <c r="B32" s="16"/>
      <c r="C32" s="16" t="str">
        <f>E32</f>
        <v>3)</v>
      </c>
      <c r="D32" s="16"/>
      <c r="E32" s="14" t="s">
        <v>10</v>
      </c>
      <c r="F32" s="77" t="s">
        <v>61</v>
      </c>
      <c r="G32" s="78"/>
      <c r="H32" s="78"/>
      <c r="I32" s="78"/>
      <c r="J32" s="78"/>
      <c r="K32" s="79"/>
    </row>
    <row r="33" spans="3:11" x14ac:dyDescent="0.3">
      <c r="C33" s="16">
        <v>1</v>
      </c>
      <c r="D33" s="16" t="str">
        <f>IF(F33="",C32,"Ok")</f>
        <v>3)</v>
      </c>
      <c r="E33" s="11"/>
      <c r="F33" s="97"/>
      <c r="G33" s="103"/>
      <c r="H33" s="103"/>
      <c r="I33" s="103"/>
      <c r="J33" s="103"/>
      <c r="K33" s="103"/>
    </row>
    <row r="34" spans="3:11" x14ac:dyDescent="0.3">
      <c r="C34" s="16"/>
      <c r="D34" s="16"/>
      <c r="E34" s="12"/>
      <c r="F34" s="97"/>
      <c r="G34" s="103"/>
      <c r="H34" s="103"/>
      <c r="I34" s="103"/>
      <c r="J34" s="103"/>
      <c r="K34" s="103"/>
    </row>
    <row r="35" spans="3:11" x14ac:dyDescent="0.3">
      <c r="E35" s="13"/>
      <c r="F35" s="97"/>
      <c r="G35" s="103"/>
      <c r="H35" s="103"/>
      <c r="I35" s="103"/>
      <c r="J35" s="103"/>
      <c r="K35" s="103"/>
    </row>
    <row r="36" spans="3:11" ht="9.4" customHeight="1" x14ac:dyDescent="0.3">
      <c r="C36" s="16"/>
      <c r="D36" s="16"/>
      <c r="F36" s="3"/>
    </row>
    <row r="37" spans="3:11" x14ac:dyDescent="0.3">
      <c r="F37" s="3"/>
    </row>
    <row r="38" spans="3:11" x14ac:dyDescent="0.3">
      <c r="F38" s="3"/>
    </row>
    <row r="39" spans="3:11" x14ac:dyDescent="0.3">
      <c r="F39" s="3"/>
    </row>
    <row r="40" spans="3:11" x14ac:dyDescent="0.3">
      <c r="F40" s="3"/>
    </row>
    <row r="41" spans="3:11" x14ac:dyDescent="0.3">
      <c r="F41" s="3"/>
    </row>
    <row r="42" spans="3:11" x14ac:dyDescent="0.3">
      <c r="F42" s="3"/>
    </row>
    <row r="43" spans="3:11" x14ac:dyDescent="0.3">
      <c r="F43" s="3"/>
    </row>
  </sheetData>
  <sheetProtection algorithmName="SHA-512" hashValue="zbmFlAjWYHv5h5KqKIAjWS8z0Wjmc1MaxVp8UGyQ6Dsl3mNcNIDJiAJVZkIPoBN9Cb/Uj89V79A47b7TUuqbOg==" saltValue="WV7+3pt14v/OP9HvMDwZhw==" spinCount="100000" sheet="1" objects="1" scenarios="1" selectLockedCells="1"/>
  <mergeCells count="27">
    <mergeCell ref="E14:K14"/>
    <mergeCell ref="F33:K35"/>
    <mergeCell ref="F32:K32"/>
    <mergeCell ref="F16:J16"/>
    <mergeCell ref="F17:K17"/>
    <mergeCell ref="F18:G18"/>
    <mergeCell ref="H18:K18"/>
    <mergeCell ref="F19:G19"/>
    <mergeCell ref="F20:G20"/>
    <mergeCell ref="F21:G21"/>
    <mergeCell ref="F22:G22"/>
    <mergeCell ref="H19:K19"/>
    <mergeCell ref="H20:K20"/>
    <mergeCell ref="H21:K21"/>
    <mergeCell ref="H22:K22"/>
    <mergeCell ref="F24:J24"/>
    <mergeCell ref="F25:K25"/>
    <mergeCell ref="F26:G26"/>
    <mergeCell ref="H26:K26"/>
    <mergeCell ref="F27:G27"/>
    <mergeCell ref="H27:K27"/>
    <mergeCell ref="F28:G28"/>
    <mergeCell ref="H28:K28"/>
    <mergeCell ref="F29:G29"/>
    <mergeCell ref="H29:K29"/>
    <mergeCell ref="F30:G30"/>
    <mergeCell ref="H30:K30"/>
  </mergeCells>
  <conditionalFormatting sqref="K16 H19:K22">
    <cfRule type="expression" dxfId="251" priority="3">
      <formula>H16=""</formula>
    </cfRule>
  </conditionalFormatting>
  <conditionalFormatting sqref="K24 H27:K30">
    <cfRule type="expression" dxfId="250" priority="2">
      <formula>H24=""</formula>
    </cfRule>
  </conditionalFormatting>
  <conditionalFormatting sqref="F33:F34">
    <cfRule type="expression" dxfId="249" priority="1">
      <formula>F33=""</formula>
    </cfRule>
  </conditionalFormatting>
  <dataValidations count="1">
    <dataValidation type="list" allowBlank="1" showInputMessage="1" showErrorMessage="1" sqref="K16 K24">
      <formula1>INDIRECT("tbl_YesNo")</formula1>
    </dataValidation>
  </dataValidations>
  <pageMargins left="0.25" right="0.25" top="0.75" bottom="0.75" header="0.3" footer="0.3"/>
  <pageSetup paperSize="9" scale="55"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7_Property"/>
  <dimension ref="B3:K300"/>
  <sheetViews>
    <sheetView showGridLines="0" showRowColHeaders="0" zoomScaleNormal="100" zoomScaleSheetLayoutView="85" workbookViewId="0">
      <pane ySplit="12" topLeftCell="A13" activePane="bottomLeft" state="frozen"/>
      <selection pane="bottomLeft" activeCell="K17" sqref="K17"/>
    </sheetView>
  </sheetViews>
  <sheetFormatPr defaultColWidth="8.7109375" defaultRowHeight="17.25" x14ac:dyDescent="0.3"/>
  <cols>
    <col min="1" max="1" width="14.28515625" style="3" customWidth="1"/>
    <col min="2" max="3" width="4.42578125" style="3" hidden="1" customWidth="1"/>
    <col min="4" max="4" width="7.28515625" style="3" hidden="1" customWidth="1"/>
    <col min="5" max="5" width="5.7109375" style="3" customWidth="1"/>
    <col min="6" max="6" width="43.42578125" style="3" customWidth="1"/>
    <col min="7" max="11" width="25.7109375" style="3" customWidth="1"/>
    <col min="12" max="16" width="8.7109375" style="3" customWidth="1"/>
    <col min="17" max="16384" width="8.7109375" style="3"/>
  </cols>
  <sheetData>
    <row r="3" spans="2:11" x14ac:dyDescent="0.3">
      <c r="G3" s="19"/>
    </row>
    <row r="10" spans="2:11" x14ac:dyDescent="0.3">
      <c r="J10" s="73"/>
      <c r="K10" s="73"/>
    </row>
    <row r="11" spans="2:11" x14ac:dyDescent="0.3">
      <c r="J11" s="24"/>
      <c r="K11" s="24"/>
    </row>
    <row r="12" spans="2:11" x14ac:dyDescent="0.3">
      <c r="J12" s="73"/>
      <c r="K12" s="73"/>
    </row>
    <row r="13" spans="2:11" x14ac:dyDescent="0.3">
      <c r="B13" s="3" t="s">
        <v>133</v>
      </c>
      <c r="C13" s="16" t="s">
        <v>132</v>
      </c>
      <c r="D13" s="16" t="s">
        <v>132</v>
      </c>
    </row>
    <row r="14" spans="2:11" ht="37.9" customHeight="1" x14ac:dyDescent="0.3">
      <c r="E14" s="115" t="s">
        <v>465</v>
      </c>
      <c r="F14" s="115"/>
      <c r="G14" s="115"/>
      <c r="H14" s="115"/>
      <c r="I14" s="115"/>
      <c r="J14" s="115"/>
      <c r="K14" s="115"/>
    </row>
    <row r="15" spans="2:11" x14ac:dyDescent="0.3">
      <c r="E15" s="114" t="str">
        <f>IFERROR("(Լրացնել "&amp;TEXT(EOMONTH(QuestionnaireDate,-1),"dd/mm/yyyy")&amp;" դրությամբ)","(Լրացնել  _/_/____ դրությամբ)")</f>
        <v>(Լրացնել  _/_/____ դրությամբ)</v>
      </c>
      <c r="F15" s="114"/>
      <c r="G15" s="114"/>
      <c r="H15" s="114"/>
      <c r="I15" s="114"/>
      <c r="J15" s="114"/>
      <c r="K15" s="114"/>
    </row>
    <row r="16" spans="2:11" ht="9.4" customHeight="1" x14ac:dyDescent="0.3">
      <c r="C16" s="16"/>
      <c r="D16" s="16"/>
    </row>
    <row r="17" spans="2:11" x14ac:dyDescent="0.3">
      <c r="B17" s="16">
        <v>1</v>
      </c>
      <c r="C17" s="16" t="str">
        <f>E17</f>
        <v>1)</v>
      </c>
      <c r="D17" s="16" t="str">
        <f>IF(PropertyQ1="",C17,"Ok")</f>
        <v>1)</v>
      </c>
      <c r="E17" s="4" t="s">
        <v>2</v>
      </c>
      <c r="F17" s="106" t="s">
        <v>398</v>
      </c>
      <c r="G17" s="86"/>
      <c r="H17" s="86"/>
      <c r="I17" s="86"/>
      <c r="J17" s="86"/>
      <c r="K17" s="45"/>
    </row>
    <row r="18" spans="2:11" hidden="1" x14ac:dyDescent="0.3">
      <c r="B18" s="16"/>
      <c r="C18" s="16"/>
      <c r="D18" s="16"/>
      <c r="E18" s="61" t="s">
        <v>85</v>
      </c>
      <c r="F18" s="86" t="s">
        <v>8</v>
      </c>
      <c r="G18" s="86"/>
      <c r="H18" s="86"/>
      <c r="I18" s="86"/>
      <c r="J18" s="86"/>
      <c r="K18" s="86"/>
    </row>
    <row r="19" spans="2:11" hidden="1" x14ac:dyDescent="0.3">
      <c r="B19" s="16">
        <v>1</v>
      </c>
      <c r="C19" s="16" t="str">
        <f>E18</f>
        <v>1.1)</v>
      </c>
      <c r="D19" s="17"/>
      <c r="E19" s="75"/>
      <c r="F19" s="4" t="s">
        <v>120</v>
      </c>
      <c r="G19" s="4">
        <v>1</v>
      </c>
    </row>
    <row r="20" spans="2:11" hidden="1" x14ac:dyDescent="0.3">
      <c r="B20" s="18"/>
      <c r="C20" s="17">
        <v>1</v>
      </c>
      <c r="D20" s="16" t="str">
        <f t="shared" ref="D20:D30" ca="1" si="0">IF(AND(PropertyQ1=ForCodesYES,COUNTA(INDIRECT("$F"&amp;ROW()-C20&amp;":$K"&amp;ROW()-C20))&lt;&gt;COUNTA(INDIRECT("$F"&amp;ROW()&amp;":$K"&amp;ROW()))),OFFSET(D20,-C20,-1),"Ok")</f>
        <v>Ok</v>
      </c>
      <c r="E20" s="75"/>
      <c r="F20" s="5" t="s">
        <v>56</v>
      </c>
      <c r="G20" s="47"/>
    </row>
    <row r="21" spans="2:11" hidden="1" x14ac:dyDescent="0.3">
      <c r="B21" s="18"/>
      <c r="C21" s="17">
        <v>2</v>
      </c>
      <c r="D21" s="16" t="str">
        <f t="shared" ca="1" si="0"/>
        <v>Ok</v>
      </c>
      <c r="E21" s="75"/>
      <c r="F21" s="5" t="s">
        <v>190</v>
      </c>
      <c r="G21" s="47"/>
    </row>
    <row r="22" spans="2:11" hidden="1" x14ac:dyDescent="0.3">
      <c r="B22" s="18"/>
      <c r="C22" s="17">
        <v>3</v>
      </c>
      <c r="D22" s="16" t="str">
        <f ca="1">IF(AND(PropertyQ1=ForCodesYES,COUNTA(INDIRECT("$F"&amp;ROW()-C22&amp;":$K"&amp;ROW()-C22))&lt;&gt;COUNTA(INDIRECT("$F"&amp;ROW()&amp;":$K"&amp;ROW()))),OFFSET(D22,-C22,-1),"Ok")</f>
        <v>Ok</v>
      </c>
      <c r="E22" s="75"/>
      <c r="F22" s="5" t="s">
        <v>191</v>
      </c>
      <c r="G22" s="50"/>
    </row>
    <row r="23" spans="2:11" hidden="1" x14ac:dyDescent="0.3">
      <c r="B23" s="18"/>
      <c r="C23" s="17">
        <v>4</v>
      </c>
      <c r="D23" s="16"/>
      <c r="E23" s="75"/>
      <c r="F23" s="65" t="s">
        <v>446</v>
      </c>
      <c r="G23" s="65"/>
    </row>
    <row r="24" spans="2:11" ht="34.5" hidden="1" x14ac:dyDescent="0.3">
      <c r="B24" s="18"/>
      <c r="C24" s="17">
        <v>5</v>
      </c>
      <c r="D24" s="16" t="str">
        <f ca="1">IF(AND(PropertyQ1=ForCodesYES,COUNTA(INDIRECT("$F"&amp;ROW()-C24&amp;":$K"&amp;ROW()-C24))&lt;&gt;COUNTA(INDIRECT("$F"&amp;ROW()&amp;":$K"&amp;ROW()))),OFFSET(D24,-C24,-1),"Ok")</f>
        <v>Ok</v>
      </c>
      <c r="E24" s="75"/>
      <c r="F24" s="5" t="s">
        <v>15</v>
      </c>
      <c r="G24" s="52"/>
    </row>
    <row r="25" spans="2:11" hidden="1" x14ac:dyDescent="0.3">
      <c r="B25" s="18"/>
      <c r="C25" s="17">
        <v>6</v>
      </c>
      <c r="D25" s="16"/>
      <c r="E25" s="75"/>
      <c r="F25" s="5" t="s">
        <v>16</v>
      </c>
      <c r="G25" s="47"/>
    </row>
    <row r="26" spans="2:11" ht="34.5" hidden="1" x14ac:dyDescent="0.3">
      <c r="B26" s="18"/>
      <c r="C26" s="17">
        <v>7</v>
      </c>
      <c r="D26" s="16"/>
      <c r="E26" s="75"/>
      <c r="F26" s="5" t="s">
        <v>17</v>
      </c>
      <c r="G26" s="47"/>
    </row>
    <row r="27" spans="2:11" hidden="1" x14ac:dyDescent="0.3">
      <c r="B27" s="18"/>
      <c r="C27" s="17">
        <v>8</v>
      </c>
      <c r="D27" s="16"/>
      <c r="E27" s="75"/>
      <c r="F27" s="5" t="s">
        <v>18</v>
      </c>
      <c r="G27" s="52"/>
    </row>
    <row r="28" spans="2:11" hidden="1" x14ac:dyDescent="0.3">
      <c r="B28" s="18"/>
      <c r="C28" s="17">
        <v>9</v>
      </c>
      <c r="D28" s="16" t="str">
        <f t="shared" ca="1" si="0"/>
        <v>Ok</v>
      </c>
      <c r="E28" s="75"/>
      <c r="F28" s="5" t="s">
        <v>34</v>
      </c>
      <c r="G28" s="47"/>
    </row>
    <row r="29" spans="2:11" hidden="1" x14ac:dyDescent="0.3">
      <c r="B29" s="18"/>
      <c r="C29" s="17">
        <v>10</v>
      </c>
      <c r="D29" s="16" t="str">
        <f t="shared" ca="1" si="0"/>
        <v>Ok</v>
      </c>
      <c r="E29" s="75"/>
      <c r="F29" s="5" t="s">
        <v>192</v>
      </c>
      <c r="G29" s="47"/>
    </row>
    <row r="30" spans="2:11" hidden="1" x14ac:dyDescent="0.3">
      <c r="B30" s="18"/>
      <c r="C30" s="17">
        <v>11</v>
      </c>
      <c r="D30" s="16" t="str">
        <f t="shared" ca="1" si="0"/>
        <v>Ok</v>
      </c>
      <c r="E30" s="75"/>
      <c r="F30" s="5" t="s">
        <v>193</v>
      </c>
      <c r="G30" s="47"/>
    </row>
    <row r="31" spans="2:11" ht="34.5" hidden="1" x14ac:dyDescent="0.3">
      <c r="B31" s="18"/>
      <c r="C31" s="17">
        <v>12</v>
      </c>
      <c r="D31" s="16"/>
      <c r="E31" s="75"/>
      <c r="F31" s="5" t="s">
        <v>194</v>
      </c>
      <c r="G31" s="47"/>
    </row>
    <row r="32" spans="2:11" hidden="1" x14ac:dyDescent="0.3">
      <c r="B32" s="18"/>
      <c r="C32" s="17">
        <v>13</v>
      </c>
      <c r="D32" s="16"/>
      <c r="E32" s="75"/>
      <c r="F32" s="5" t="s">
        <v>84</v>
      </c>
      <c r="G32" s="47"/>
    </row>
    <row r="33" spans="2:11" ht="9.4" customHeight="1" x14ac:dyDescent="0.3">
      <c r="C33" s="16"/>
      <c r="D33" s="16"/>
    </row>
    <row r="34" spans="2:11" x14ac:dyDescent="0.3">
      <c r="B34" s="16">
        <v>1</v>
      </c>
      <c r="C34" s="16" t="str">
        <f>E34</f>
        <v>2)</v>
      </c>
      <c r="D34" s="16" t="str">
        <f>IF(PropertyQ2="",C34,"Ok")</f>
        <v>2)</v>
      </c>
      <c r="E34" s="4" t="s">
        <v>6</v>
      </c>
      <c r="F34" s="106" t="s">
        <v>199</v>
      </c>
      <c r="G34" s="86"/>
      <c r="H34" s="86"/>
      <c r="I34" s="86"/>
      <c r="J34" s="86"/>
      <c r="K34" s="45"/>
    </row>
    <row r="35" spans="2:11" hidden="1" x14ac:dyDescent="0.3">
      <c r="B35" s="16"/>
      <c r="C35" s="16"/>
      <c r="D35" s="16"/>
      <c r="E35" s="61" t="s">
        <v>7</v>
      </c>
      <c r="F35" s="87" t="s">
        <v>169</v>
      </c>
      <c r="G35" s="88"/>
      <c r="H35" s="88"/>
      <c r="I35" s="88"/>
      <c r="J35" s="88"/>
      <c r="K35" s="88"/>
    </row>
    <row r="36" spans="2:11" hidden="1" x14ac:dyDescent="0.3">
      <c r="B36" s="16">
        <v>1</v>
      </c>
      <c r="C36" s="16" t="str">
        <f>E35</f>
        <v>2.1)</v>
      </c>
      <c r="D36" s="17"/>
      <c r="E36" s="75"/>
      <c r="F36" s="26" t="s">
        <v>120</v>
      </c>
      <c r="G36" s="4">
        <v>1</v>
      </c>
    </row>
    <row r="37" spans="2:11" ht="34.5" hidden="1" x14ac:dyDescent="0.3">
      <c r="B37" s="18"/>
      <c r="C37" s="17">
        <v>1</v>
      </c>
      <c r="D37" s="16" t="str">
        <f t="shared" ref="D37:D47" ca="1" si="1">IF(AND(PropertyQ2=ForCodesYES,COUNTA(INDIRECT("$F"&amp;ROW()-C37&amp;":$K"&amp;ROW()-C37))&lt;&gt;COUNTA(INDIRECT("$F"&amp;ROW()&amp;":$K"&amp;ROW()))),OFFSET(D37,-C37,-1),"Ok")</f>
        <v>Ok</v>
      </c>
      <c r="E37" s="75"/>
      <c r="F37" s="27" t="s">
        <v>200</v>
      </c>
      <c r="G37" s="47"/>
    </row>
    <row r="38" spans="2:11" hidden="1" x14ac:dyDescent="0.3">
      <c r="B38" s="18"/>
      <c r="C38" s="17">
        <v>2</v>
      </c>
      <c r="D38" s="16" t="str">
        <f t="shared" ca="1" si="1"/>
        <v>Ok</v>
      </c>
      <c r="E38" s="75"/>
      <c r="F38" s="27" t="s">
        <v>201</v>
      </c>
      <c r="G38" s="50"/>
    </row>
    <row r="39" spans="2:11" ht="51.75" hidden="1" x14ac:dyDescent="0.3">
      <c r="B39" s="18"/>
      <c r="C39" s="17">
        <v>3</v>
      </c>
      <c r="D39" s="16" t="str">
        <f t="shared" ca="1" si="1"/>
        <v>Ok</v>
      </c>
      <c r="E39" s="75"/>
      <c r="F39" s="27" t="s">
        <v>202</v>
      </c>
      <c r="G39" s="47"/>
    </row>
    <row r="40" spans="2:11" hidden="1" x14ac:dyDescent="0.3">
      <c r="B40" s="18"/>
      <c r="C40" s="17">
        <v>4</v>
      </c>
      <c r="D40" s="16"/>
      <c r="E40" s="75"/>
      <c r="F40" s="27" t="s">
        <v>399</v>
      </c>
      <c r="G40" s="47"/>
    </row>
    <row r="41" spans="2:11" hidden="1" x14ac:dyDescent="0.3">
      <c r="B41" s="18"/>
      <c r="C41" s="17">
        <v>5</v>
      </c>
      <c r="D41" s="16" t="str">
        <f t="shared" ca="1" si="1"/>
        <v>Ok</v>
      </c>
      <c r="E41" s="75"/>
      <c r="F41" s="27" t="s">
        <v>203</v>
      </c>
      <c r="G41" s="47"/>
    </row>
    <row r="42" spans="2:11" hidden="1" x14ac:dyDescent="0.3">
      <c r="B42" s="18"/>
      <c r="C42" s="17">
        <v>6</v>
      </c>
      <c r="D42" s="16" t="str">
        <f t="shared" ca="1" si="1"/>
        <v>Ok</v>
      </c>
      <c r="E42" s="75"/>
      <c r="F42" s="27" t="s">
        <v>204</v>
      </c>
      <c r="G42" s="47"/>
    </row>
    <row r="43" spans="2:11" hidden="1" x14ac:dyDescent="0.3">
      <c r="B43" s="18"/>
      <c r="C43" s="17">
        <v>7</v>
      </c>
      <c r="D43" s="16" t="str">
        <f t="shared" ca="1" si="1"/>
        <v>Ok</v>
      </c>
      <c r="E43" s="75"/>
      <c r="F43" s="27" t="s">
        <v>205</v>
      </c>
      <c r="G43" s="47"/>
    </row>
    <row r="44" spans="2:11" ht="34.5" hidden="1" x14ac:dyDescent="0.3">
      <c r="B44" s="18"/>
      <c r="C44" s="17">
        <v>8</v>
      </c>
      <c r="D44" s="16" t="str">
        <f t="shared" ca="1" si="1"/>
        <v>Ok</v>
      </c>
      <c r="E44" s="75"/>
      <c r="F44" s="27" t="s">
        <v>206</v>
      </c>
      <c r="G44" s="50"/>
    </row>
    <row r="45" spans="2:11" ht="34.5" hidden="1" x14ac:dyDescent="0.3">
      <c r="B45" s="18"/>
      <c r="C45" s="17">
        <v>9</v>
      </c>
      <c r="D45" s="16" t="str">
        <f t="shared" ca="1" si="1"/>
        <v>Ok</v>
      </c>
      <c r="E45" s="75"/>
      <c r="F45" s="27" t="s">
        <v>451</v>
      </c>
      <c r="G45" s="47"/>
    </row>
    <row r="46" spans="2:11" hidden="1" x14ac:dyDescent="0.3">
      <c r="B46" s="18"/>
      <c r="C46" s="17">
        <v>10</v>
      </c>
      <c r="D46" s="16" t="str">
        <f t="shared" ca="1" si="1"/>
        <v>Ok</v>
      </c>
      <c r="E46" s="75"/>
      <c r="F46" s="27" t="s">
        <v>439</v>
      </c>
      <c r="G46" s="47"/>
    </row>
    <row r="47" spans="2:11" hidden="1" x14ac:dyDescent="0.3">
      <c r="B47" s="18"/>
      <c r="C47" s="17">
        <v>11</v>
      </c>
      <c r="D47" s="16" t="str">
        <f t="shared" ca="1" si="1"/>
        <v>Ok</v>
      </c>
      <c r="E47" s="75"/>
      <c r="F47" s="27" t="s">
        <v>440</v>
      </c>
      <c r="G47" s="47"/>
    </row>
    <row r="48" spans="2:11" ht="9.4" customHeight="1" x14ac:dyDescent="0.3">
      <c r="C48" s="16"/>
      <c r="D48" s="16"/>
    </row>
    <row r="49" spans="2:11" ht="75" customHeight="1" x14ac:dyDescent="0.3">
      <c r="B49" s="16">
        <v>1</v>
      </c>
      <c r="C49" s="16" t="str">
        <f>E49</f>
        <v>3)</v>
      </c>
      <c r="D49" s="16" t="str">
        <f>IF(PropertyQ3="",C49,"Ok")</f>
        <v>3)</v>
      </c>
      <c r="E49" s="25" t="s">
        <v>10</v>
      </c>
      <c r="F49" s="87" t="s">
        <v>400</v>
      </c>
      <c r="G49" s="88"/>
      <c r="H49" s="88"/>
      <c r="I49" s="88"/>
      <c r="J49" s="88"/>
      <c r="K49" s="45"/>
    </row>
    <row r="50" spans="2:11" hidden="1" x14ac:dyDescent="0.3">
      <c r="B50" s="16"/>
      <c r="C50" s="16"/>
      <c r="D50" s="16"/>
      <c r="E50" s="61" t="s">
        <v>98</v>
      </c>
      <c r="F50" s="87" t="s">
        <v>169</v>
      </c>
      <c r="G50" s="88"/>
      <c r="H50" s="88"/>
      <c r="I50" s="88"/>
      <c r="J50" s="88"/>
      <c r="K50" s="88"/>
    </row>
    <row r="51" spans="2:11" hidden="1" x14ac:dyDescent="0.3">
      <c r="B51" s="16">
        <v>1</v>
      </c>
      <c r="C51" s="16" t="str">
        <f>E50</f>
        <v>3.1)</v>
      </c>
      <c r="D51" s="17"/>
      <c r="E51" s="75"/>
      <c r="F51" s="26" t="s">
        <v>120</v>
      </c>
      <c r="G51" s="4">
        <v>1</v>
      </c>
    </row>
    <row r="52" spans="2:11" ht="34.5" hidden="1" x14ac:dyDescent="0.3">
      <c r="B52" s="18"/>
      <c r="C52" s="17">
        <v>1</v>
      </c>
      <c r="D52" s="16" t="str">
        <f t="shared" ref="D52:D58" ca="1" si="2">IF(AND(PropertyQ3=ForCodesYES,COUNTA(INDIRECT("$F"&amp;ROW()-C52&amp;":$K"&amp;ROW()-C52))&lt;&gt;COUNTA(INDIRECT("$F"&amp;ROW()&amp;":$K"&amp;ROW()))),OFFSET(D52,-C52,-1),"Ok")</f>
        <v>Ok</v>
      </c>
      <c r="E52" s="75"/>
      <c r="F52" s="27" t="s">
        <v>401</v>
      </c>
      <c r="G52" s="47"/>
    </row>
    <row r="53" spans="2:11" ht="34.5" hidden="1" x14ac:dyDescent="0.3">
      <c r="B53" s="18"/>
      <c r="C53" s="17">
        <v>2</v>
      </c>
      <c r="D53" s="16" t="str">
        <f t="shared" ca="1" si="2"/>
        <v>Ok</v>
      </c>
      <c r="E53" s="75"/>
      <c r="F53" s="27" t="s">
        <v>200</v>
      </c>
      <c r="G53" s="47"/>
    </row>
    <row r="54" spans="2:11" ht="34.5" hidden="1" x14ac:dyDescent="0.3">
      <c r="B54" s="18"/>
      <c r="C54" s="17">
        <v>3</v>
      </c>
      <c r="D54" s="16" t="str">
        <f t="shared" ca="1" si="2"/>
        <v>Ok</v>
      </c>
      <c r="E54" s="75"/>
      <c r="F54" s="27" t="s">
        <v>211</v>
      </c>
      <c r="G54" s="50"/>
    </row>
    <row r="55" spans="2:11" hidden="1" x14ac:dyDescent="0.3">
      <c r="B55" s="18"/>
      <c r="C55" s="17">
        <v>4</v>
      </c>
      <c r="D55" s="16" t="str">
        <f t="shared" ca="1" si="2"/>
        <v>Ok</v>
      </c>
      <c r="E55" s="75"/>
      <c r="F55" s="27" t="s">
        <v>203</v>
      </c>
      <c r="G55" s="47"/>
    </row>
    <row r="56" spans="2:11" hidden="1" x14ac:dyDescent="0.3">
      <c r="B56" s="18"/>
      <c r="C56" s="17">
        <v>5</v>
      </c>
      <c r="D56" s="16" t="str">
        <f t="shared" ca="1" si="2"/>
        <v>Ok</v>
      </c>
      <c r="E56" s="75"/>
      <c r="F56" s="27" t="s">
        <v>204</v>
      </c>
      <c r="G56" s="47"/>
    </row>
    <row r="57" spans="2:11" hidden="1" x14ac:dyDescent="0.3">
      <c r="B57" s="18"/>
      <c r="C57" s="17">
        <v>6</v>
      </c>
      <c r="D57" s="16" t="str">
        <f t="shared" ca="1" si="2"/>
        <v>Ok</v>
      </c>
      <c r="E57" s="75"/>
      <c r="F57" s="27" t="s">
        <v>205</v>
      </c>
      <c r="G57" s="47"/>
    </row>
    <row r="58" spans="2:11" ht="34.5" hidden="1" x14ac:dyDescent="0.3">
      <c r="B58" s="18"/>
      <c r="C58" s="17">
        <v>7</v>
      </c>
      <c r="D58" s="16" t="str">
        <f t="shared" ca="1" si="2"/>
        <v>Ok</v>
      </c>
      <c r="E58" s="75"/>
      <c r="F58" s="27" t="s">
        <v>402</v>
      </c>
      <c r="G58" s="47"/>
    </row>
    <row r="59" spans="2:11" ht="9.4" hidden="1" customHeight="1" x14ac:dyDescent="0.3">
      <c r="C59" s="16"/>
      <c r="D59" s="16"/>
    </row>
    <row r="60" spans="2:11" hidden="1" x14ac:dyDescent="0.3">
      <c r="B60" s="16"/>
      <c r="C60" s="16" t="str">
        <f>E60</f>
        <v>3.2)</v>
      </c>
      <c r="D60" s="16"/>
      <c r="E60" s="61" t="s">
        <v>100</v>
      </c>
      <c r="F60" s="77" t="s">
        <v>61</v>
      </c>
      <c r="G60" s="78"/>
      <c r="H60" s="78"/>
      <c r="I60" s="78"/>
      <c r="J60" s="78"/>
      <c r="K60" s="79"/>
    </row>
    <row r="61" spans="2:11" hidden="1" x14ac:dyDescent="0.3">
      <c r="C61" s="16">
        <v>1</v>
      </c>
      <c r="D61" s="16" t="str">
        <f>IF(F61="",C60,"Ok")</f>
        <v>3.2)</v>
      </c>
      <c r="E61" s="11"/>
      <c r="F61" s="97"/>
      <c r="G61" s="103"/>
      <c r="H61" s="103"/>
      <c r="I61" s="103"/>
      <c r="J61" s="103"/>
      <c r="K61" s="103"/>
    </row>
    <row r="62" spans="2:11" hidden="1" x14ac:dyDescent="0.3">
      <c r="C62" s="16"/>
      <c r="D62" s="16"/>
      <c r="E62" s="12"/>
      <c r="F62" s="97"/>
      <c r="G62" s="103"/>
      <c r="H62" s="103"/>
      <c r="I62" s="103"/>
      <c r="J62" s="103"/>
      <c r="K62" s="103"/>
    </row>
    <row r="63" spans="2:11" hidden="1" x14ac:dyDescent="0.3">
      <c r="E63" s="13"/>
      <c r="F63" s="97"/>
      <c r="G63" s="103"/>
      <c r="H63" s="103"/>
      <c r="I63" s="103"/>
      <c r="J63" s="103"/>
      <c r="K63" s="103"/>
    </row>
    <row r="64" spans="2:11" ht="9.4" customHeight="1" x14ac:dyDescent="0.3">
      <c r="C64" s="16"/>
      <c r="D64" s="16"/>
    </row>
    <row r="65" spans="2:11" x14ac:dyDescent="0.3">
      <c r="B65" s="16">
        <v>1</v>
      </c>
      <c r="C65" s="16" t="str">
        <f>E65</f>
        <v>4)</v>
      </c>
      <c r="D65" s="16" t="str">
        <f>IF(PropertyQ4="",C65,"Ok")</f>
        <v>4)</v>
      </c>
      <c r="E65" s="25" t="s">
        <v>14</v>
      </c>
      <c r="F65" s="87" t="s">
        <v>429</v>
      </c>
      <c r="G65" s="88"/>
      <c r="H65" s="88"/>
      <c r="I65" s="88"/>
      <c r="J65" s="88"/>
      <c r="K65" s="45"/>
    </row>
    <row r="66" spans="2:11" hidden="1" x14ac:dyDescent="0.3">
      <c r="B66" s="16"/>
      <c r="C66" s="16"/>
      <c r="D66" s="16"/>
      <c r="E66" s="61" t="s">
        <v>69</v>
      </c>
      <c r="F66" s="87" t="s">
        <v>169</v>
      </c>
      <c r="G66" s="88"/>
      <c r="H66" s="88"/>
      <c r="I66" s="88"/>
      <c r="J66" s="88"/>
      <c r="K66" s="88"/>
    </row>
    <row r="67" spans="2:11" hidden="1" x14ac:dyDescent="0.3">
      <c r="B67" s="16">
        <v>1</v>
      </c>
      <c r="C67" s="16" t="str">
        <f>E66</f>
        <v>4.1)</v>
      </c>
      <c r="D67" s="17"/>
      <c r="E67" s="75"/>
      <c r="F67" s="26" t="s">
        <v>120</v>
      </c>
      <c r="G67" s="4">
        <v>1</v>
      </c>
    </row>
    <row r="68" spans="2:11" ht="34.5" hidden="1" x14ac:dyDescent="0.3">
      <c r="B68" s="18"/>
      <c r="C68" s="17">
        <v>1</v>
      </c>
      <c r="D68" s="16" t="str">
        <f t="shared" ref="D68:D76" ca="1" si="3">IF(AND(PropertyQ4=ForCodesYES,COUNTA(INDIRECT("$F"&amp;ROW()-C68&amp;":$K"&amp;ROW()-C68))&lt;&gt;COUNTA(INDIRECT("$F"&amp;ROW()&amp;":$K"&amp;ROW()))),OFFSET(D68,-C68,-1),"Ok")</f>
        <v>Ok</v>
      </c>
      <c r="E68" s="75"/>
      <c r="F68" s="27" t="s">
        <v>200</v>
      </c>
      <c r="G68" s="47"/>
    </row>
    <row r="69" spans="2:11" ht="34.5" hidden="1" x14ac:dyDescent="0.3">
      <c r="B69" s="18"/>
      <c r="C69" s="17">
        <v>2</v>
      </c>
      <c r="D69" s="16" t="str">
        <f t="shared" ca="1" si="3"/>
        <v>Ok</v>
      </c>
      <c r="E69" s="75"/>
      <c r="F69" s="27" t="s">
        <v>452</v>
      </c>
      <c r="G69" s="50"/>
    </row>
    <row r="70" spans="2:11" hidden="1" x14ac:dyDescent="0.3">
      <c r="B70" s="18"/>
      <c r="C70" s="17">
        <v>3</v>
      </c>
      <c r="D70" s="16" t="str">
        <f t="shared" ca="1" si="3"/>
        <v>Ok</v>
      </c>
      <c r="E70" s="75"/>
      <c r="F70" s="27" t="s">
        <v>213</v>
      </c>
      <c r="G70" s="47"/>
    </row>
    <row r="71" spans="2:11" hidden="1" x14ac:dyDescent="0.3">
      <c r="B71" s="18"/>
      <c r="C71" s="17">
        <v>4</v>
      </c>
      <c r="D71" s="16" t="str">
        <f t="shared" ca="1" si="3"/>
        <v>Ok</v>
      </c>
      <c r="E71" s="75"/>
      <c r="F71" s="27" t="s">
        <v>214</v>
      </c>
      <c r="G71" s="47"/>
    </row>
    <row r="72" spans="2:11" hidden="1" x14ac:dyDescent="0.3">
      <c r="B72" s="18"/>
      <c r="C72" s="17">
        <v>5</v>
      </c>
      <c r="D72" s="16" t="str">
        <f t="shared" ca="1" si="3"/>
        <v>Ok</v>
      </c>
      <c r="E72" s="75"/>
      <c r="F72" s="27" t="s">
        <v>215</v>
      </c>
      <c r="G72" s="47"/>
    </row>
    <row r="73" spans="2:11" ht="34.5" hidden="1" x14ac:dyDescent="0.3">
      <c r="B73" s="18"/>
      <c r="C73" s="17">
        <v>6</v>
      </c>
      <c r="D73" s="16" t="str">
        <f t="shared" ca="1" si="3"/>
        <v>Ok</v>
      </c>
      <c r="E73" s="75"/>
      <c r="F73" s="27" t="s">
        <v>216</v>
      </c>
      <c r="G73" s="50"/>
    </row>
    <row r="74" spans="2:11" ht="34.5" hidden="1" x14ac:dyDescent="0.3">
      <c r="B74" s="18"/>
      <c r="C74" s="17">
        <v>7</v>
      </c>
      <c r="D74" s="16" t="str">
        <f t="shared" ca="1" si="3"/>
        <v>Ok</v>
      </c>
      <c r="E74" s="75"/>
      <c r="F74" s="27" t="s">
        <v>217</v>
      </c>
      <c r="G74" s="47"/>
    </row>
    <row r="75" spans="2:11" hidden="1" x14ac:dyDescent="0.3">
      <c r="B75" s="18"/>
      <c r="C75" s="17">
        <v>8</v>
      </c>
      <c r="D75" s="16" t="str">
        <f t="shared" ca="1" si="3"/>
        <v>Ok</v>
      </c>
      <c r="E75" s="75"/>
      <c r="F75" s="27" t="s">
        <v>439</v>
      </c>
      <c r="G75" s="47"/>
    </row>
    <row r="76" spans="2:11" hidden="1" x14ac:dyDescent="0.3">
      <c r="B76" s="18"/>
      <c r="C76" s="17">
        <v>9</v>
      </c>
      <c r="D76" s="16" t="str">
        <f t="shared" ca="1" si="3"/>
        <v>Ok</v>
      </c>
      <c r="E76" s="75"/>
      <c r="F76" s="27" t="s">
        <v>440</v>
      </c>
      <c r="G76" s="47"/>
    </row>
    <row r="77" spans="2:11" ht="9.4" hidden="1" customHeight="1" x14ac:dyDescent="0.3">
      <c r="C77" s="16"/>
      <c r="D77" s="16"/>
    </row>
    <row r="78" spans="2:11" hidden="1" x14ac:dyDescent="0.3">
      <c r="B78" s="16"/>
      <c r="C78" s="16" t="str">
        <f>E78</f>
        <v>4.2)</v>
      </c>
      <c r="D78" s="16"/>
      <c r="E78" s="61" t="s">
        <v>198</v>
      </c>
      <c r="F78" s="77" t="s">
        <v>61</v>
      </c>
      <c r="G78" s="78"/>
      <c r="H78" s="78"/>
      <c r="I78" s="78"/>
      <c r="J78" s="78"/>
      <c r="K78" s="79"/>
    </row>
    <row r="79" spans="2:11" hidden="1" x14ac:dyDescent="0.3">
      <c r="C79" s="16">
        <v>1</v>
      </c>
      <c r="D79" s="16" t="str">
        <f>IF(F79="",C78,"Ok")</f>
        <v>4.2)</v>
      </c>
      <c r="E79" s="11"/>
      <c r="F79" s="97"/>
      <c r="G79" s="103"/>
      <c r="H79" s="103"/>
      <c r="I79" s="103"/>
      <c r="J79" s="103"/>
      <c r="K79" s="103"/>
    </row>
    <row r="80" spans="2:11" hidden="1" x14ac:dyDescent="0.3">
      <c r="C80" s="16"/>
      <c r="D80" s="16"/>
      <c r="E80" s="12"/>
      <c r="F80" s="97"/>
      <c r="G80" s="103"/>
      <c r="H80" s="103"/>
      <c r="I80" s="103"/>
      <c r="J80" s="103"/>
      <c r="K80" s="103"/>
    </row>
    <row r="81" spans="2:11" hidden="1" x14ac:dyDescent="0.3">
      <c r="E81" s="13"/>
      <c r="F81" s="97"/>
      <c r="G81" s="103"/>
      <c r="H81" s="103"/>
      <c r="I81" s="103"/>
      <c r="J81" s="103"/>
      <c r="K81" s="103"/>
    </row>
    <row r="82" spans="2:11" ht="9.4" customHeight="1" x14ac:dyDescent="0.3">
      <c r="C82" s="16"/>
      <c r="D82" s="16"/>
    </row>
    <row r="83" spans="2:11" ht="75.75" customHeight="1" x14ac:dyDescent="0.3">
      <c r="B83" s="16">
        <v>1</v>
      </c>
      <c r="C83" s="16" t="str">
        <f>E83</f>
        <v>5)</v>
      </c>
      <c r="D83" s="16" t="str">
        <f>IF(PropertyQ5="",C83,"Ok")</f>
        <v>5)</v>
      </c>
      <c r="E83" s="25" t="s">
        <v>19</v>
      </c>
      <c r="F83" s="87" t="s">
        <v>430</v>
      </c>
      <c r="G83" s="88"/>
      <c r="H83" s="88"/>
      <c r="I83" s="88"/>
      <c r="J83" s="88"/>
      <c r="K83" s="45"/>
    </row>
    <row r="84" spans="2:11" hidden="1" x14ac:dyDescent="0.3">
      <c r="B84" s="16"/>
      <c r="C84" s="16"/>
      <c r="D84" s="16"/>
      <c r="E84" s="61" t="s">
        <v>70</v>
      </c>
      <c r="F84" s="87" t="s">
        <v>169</v>
      </c>
      <c r="G84" s="88"/>
      <c r="H84" s="88"/>
      <c r="I84" s="88"/>
      <c r="J84" s="88"/>
      <c r="K84" s="88"/>
    </row>
    <row r="85" spans="2:11" hidden="1" x14ac:dyDescent="0.3">
      <c r="B85" s="16">
        <v>1</v>
      </c>
      <c r="C85" s="16" t="str">
        <f>E84</f>
        <v>5.1)</v>
      </c>
      <c r="D85" s="17"/>
      <c r="E85" s="75"/>
      <c r="F85" s="26" t="s">
        <v>120</v>
      </c>
      <c r="G85" s="4">
        <v>1</v>
      </c>
    </row>
    <row r="86" spans="2:11" ht="34.5" hidden="1" x14ac:dyDescent="0.3">
      <c r="B86" s="18"/>
      <c r="C86" s="17">
        <v>1</v>
      </c>
      <c r="D86" s="16" t="str">
        <f t="shared" ref="D86:D92" ca="1" si="4">IF(AND(PropertyQ5=ForCodesYES,COUNTA(INDIRECT("$F"&amp;ROW()-C86&amp;":$K"&amp;ROW()-C86))&lt;&gt;COUNTA(INDIRECT("$F"&amp;ROW()&amp;":$K"&amp;ROW()))),OFFSET(D86,-C86,-1),"Ok")</f>
        <v>Ok</v>
      </c>
      <c r="E86" s="75"/>
      <c r="F86" s="27" t="s">
        <v>403</v>
      </c>
      <c r="G86" s="47"/>
    </row>
    <row r="87" spans="2:11" ht="34.5" hidden="1" x14ac:dyDescent="0.3">
      <c r="B87" s="18"/>
      <c r="C87" s="17">
        <v>2</v>
      </c>
      <c r="D87" s="16" t="str">
        <f t="shared" ca="1" si="4"/>
        <v>Ok</v>
      </c>
      <c r="E87" s="75"/>
      <c r="F87" s="27" t="s">
        <v>200</v>
      </c>
      <c r="G87" s="47"/>
    </row>
    <row r="88" spans="2:11" ht="34.5" hidden="1" x14ac:dyDescent="0.3">
      <c r="B88" s="18"/>
      <c r="C88" s="17">
        <v>3</v>
      </c>
      <c r="D88" s="16" t="str">
        <f t="shared" ca="1" si="4"/>
        <v>Ok</v>
      </c>
      <c r="E88" s="75"/>
      <c r="F88" s="27" t="s">
        <v>452</v>
      </c>
      <c r="G88" s="50"/>
    </row>
    <row r="89" spans="2:11" hidden="1" x14ac:dyDescent="0.3">
      <c r="B89" s="18"/>
      <c r="C89" s="17">
        <v>4</v>
      </c>
      <c r="D89" s="16" t="str">
        <f t="shared" ca="1" si="4"/>
        <v>Ok</v>
      </c>
      <c r="E89" s="75"/>
      <c r="F89" s="27" t="s">
        <v>213</v>
      </c>
      <c r="G89" s="47"/>
    </row>
    <row r="90" spans="2:11" hidden="1" x14ac:dyDescent="0.3">
      <c r="B90" s="18"/>
      <c r="C90" s="17">
        <v>5</v>
      </c>
      <c r="D90" s="16" t="str">
        <f t="shared" ca="1" si="4"/>
        <v>Ok</v>
      </c>
      <c r="E90" s="75"/>
      <c r="F90" s="27" t="s">
        <v>404</v>
      </c>
      <c r="G90" s="47"/>
    </row>
    <row r="91" spans="2:11" hidden="1" x14ac:dyDescent="0.3">
      <c r="B91" s="18"/>
      <c r="C91" s="17">
        <v>6</v>
      </c>
      <c r="D91" s="16" t="str">
        <f t="shared" ca="1" si="4"/>
        <v>Ok</v>
      </c>
      <c r="E91" s="75"/>
      <c r="F91" s="27" t="s">
        <v>215</v>
      </c>
      <c r="G91" s="50"/>
    </row>
    <row r="92" spans="2:11" ht="34.5" hidden="1" x14ac:dyDescent="0.3">
      <c r="B92" s="18"/>
      <c r="C92" s="17">
        <v>7</v>
      </c>
      <c r="D92" s="16" t="str">
        <f t="shared" ca="1" si="4"/>
        <v>Ok</v>
      </c>
      <c r="E92" s="75"/>
      <c r="F92" s="27" t="s">
        <v>402</v>
      </c>
      <c r="G92" s="50"/>
    </row>
    <row r="93" spans="2:11" ht="9.4" customHeight="1" x14ac:dyDescent="0.3">
      <c r="C93" s="16"/>
      <c r="D93" s="16"/>
    </row>
    <row r="94" spans="2:11" ht="40.5" customHeight="1" x14ac:dyDescent="0.3">
      <c r="B94" s="16">
        <v>1</v>
      </c>
      <c r="C94" s="16" t="str">
        <f>E94</f>
        <v>6)</v>
      </c>
      <c r="D94" s="16" t="str">
        <f>IF(PropertyQ6="",C94,"Ok")</f>
        <v>6)</v>
      </c>
      <c r="E94" s="25" t="s">
        <v>21</v>
      </c>
      <c r="F94" s="87" t="s">
        <v>405</v>
      </c>
      <c r="G94" s="88"/>
      <c r="H94" s="88"/>
      <c r="I94" s="88"/>
      <c r="J94" s="88"/>
      <c r="K94" s="45"/>
    </row>
    <row r="95" spans="2:11" hidden="1" x14ac:dyDescent="0.3">
      <c r="B95" s="16"/>
      <c r="C95" s="16"/>
      <c r="D95" s="16"/>
      <c r="E95" s="61" t="s">
        <v>22</v>
      </c>
      <c r="F95" s="87" t="s">
        <v>169</v>
      </c>
      <c r="G95" s="88"/>
      <c r="H95" s="88"/>
      <c r="I95" s="88"/>
      <c r="J95" s="88"/>
      <c r="K95" s="88"/>
    </row>
    <row r="96" spans="2:11" hidden="1" x14ac:dyDescent="0.3">
      <c r="B96" s="16">
        <v>1</v>
      </c>
      <c r="C96" s="16" t="str">
        <f>E95</f>
        <v>6.1)</v>
      </c>
      <c r="D96" s="17"/>
      <c r="E96" s="75"/>
      <c r="F96" s="26" t="s">
        <v>120</v>
      </c>
      <c r="G96" s="4">
        <v>1</v>
      </c>
    </row>
    <row r="97" spans="2:11" ht="34.5" hidden="1" x14ac:dyDescent="0.3">
      <c r="B97" s="18"/>
      <c r="C97" s="17">
        <v>1</v>
      </c>
      <c r="D97" s="16" t="str">
        <f t="shared" ref="D97:D102" ca="1" si="5">IF(AND(PropertyQ6=ForCodesYES,COUNTA(INDIRECT("$F"&amp;ROW()-C97&amp;":$K"&amp;ROW()-C97))&lt;&gt;COUNTA(INDIRECT("$F"&amp;ROW()&amp;":$K"&amp;ROW()))),OFFSET(D97,-C97,-1),"Ok")</f>
        <v>Ok</v>
      </c>
      <c r="E97" s="75"/>
      <c r="F97" s="27" t="s">
        <v>200</v>
      </c>
      <c r="G97" s="47"/>
    </row>
    <row r="98" spans="2:11" hidden="1" x14ac:dyDescent="0.3">
      <c r="B98" s="18"/>
      <c r="C98" s="17">
        <v>2</v>
      </c>
      <c r="D98" s="16" t="str">
        <f t="shared" ca="1" si="5"/>
        <v>Ok</v>
      </c>
      <c r="E98" s="75"/>
      <c r="F98" s="27" t="s">
        <v>222</v>
      </c>
      <c r="G98" s="50"/>
    </row>
    <row r="99" spans="2:11" ht="34.5" hidden="1" x14ac:dyDescent="0.3">
      <c r="B99" s="18"/>
      <c r="C99" s="17">
        <v>3</v>
      </c>
      <c r="D99" s="16" t="str">
        <f t="shared" ca="1" si="5"/>
        <v>Ok</v>
      </c>
      <c r="E99" s="75"/>
      <c r="F99" s="27" t="s">
        <v>223</v>
      </c>
      <c r="G99" s="47"/>
    </row>
    <row r="100" spans="2:11" hidden="1" x14ac:dyDescent="0.3">
      <c r="B100" s="18"/>
      <c r="C100" s="17">
        <v>4</v>
      </c>
      <c r="D100" s="16" t="str">
        <f t="shared" ca="1" si="5"/>
        <v>Ok</v>
      </c>
      <c r="E100" s="75"/>
      <c r="F100" s="27" t="s">
        <v>224</v>
      </c>
      <c r="G100" s="50"/>
    </row>
    <row r="101" spans="2:11" hidden="1" x14ac:dyDescent="0.3">
      <c r="B101" s="18"/>
      <c r="C101" s="17">
        <v>5</v>
      </c>
      <c r="D101" s="16" t="str">
        <f t="shared" ca="1" si="5"/>
        <v>Ok</v>
      </c>
      <c r="E101" s="75"/>
      <c r="F101" s="27" t="s">
        <v>225</v>
      </c>
      <c r="G101" s="47"/>
    </row>
    <row r="102" spans="2:11" ht="51.75" hidden="1" x14ac:dyDescent="0.3">
      <c r="B102" s="18"/>
      <c r="C102" s="17">
        <v>6</v>
      </c>
      <c r="D102" s="16" t="str">
        <f t="shared" ca="1" si="5"/>
        <v>Ok</v>
      </c>
      <c r="E102" s="75"/>
      <c r="F102" s="27" t="s">
        <v>226</v>
      </c>
      <c r="G102" s="47"/>
    </row>
    <row r="103" spans="2:11" ht="34.5" hidden="1" x14ac:dyDescent="0.3">
      <c r="B103" s="18"/>
      <c r="C103" s="17">
        <v>7</v>
      </c>
      <c r="D103" s="16"/>
      <c r="E103" s="75"/>
      <c r="F103" s="53" t="s">
        <v>227</v>
      </c>
      <c r="G103" s="54"/>
    </row>
    <row r="104" spans="2:11" hidden="1" x14ac:dyDescent="0.3">
      <c r="B104" s="18"/>
      <c r="C104" s="17">
        <v>8</v>
      </c>
      <c r="D104" s="16" t="str">
        <f ca="1">IF(AND(PropertyQ6=ForCodesYES,COUNTA(INDIRECT("$F"&amp;ROW()-C104&amp;":$K"&amp;ROW()-C104))&lt;&gt;COUNTA(INDIRECT("$F"&amp;ROW()&amp;":$K"&amp;ROW()))),OFFSET(D104,-C104,-1),"Ok")</f>
        <v>Ok</v>
      </c>
      <c r="E104" s="75"/>
      <c r="F104" s="27" t="s">
        <v>228</v>
      </c>
      <c r="G104" s="47"/>
    </row>
    <row r="105" spans="2:11" hidden="1" x14ac:dyDescent="0.3">
      <c r="B105" s="18"/>
      <c r="C105" s="17">
        <v>9</v>
      </c>
      <c r="D105" s="16" t="str">
        <f ca="1">IF(AND(PropertyQ6=ForCodesYES,COUNTA(INDIRECT("$F"&amp;ROW()-C105&amp;":$K"&amp;ROW()-C105))&lt;&gt;COUNTA(INDIRECT("$F"&amp;ROW()&amp;":$K"&amp;ROW()))),OFFSET(D105,-C105,-1),"Ok")</f>
        <v>Ok</v>
      </c>
      <c r="E105" s="75"/>
      <c r="F105" s="27" t="s">
        <v>229</v>
      </c>
      <c r="G105" s="50"/>
    </row>
    <row r="106" spans="2:11" hidden="1" x14ac:dyDescent="0.3">
      <c r="B106" s="18"/>
      <c r="C106" s="17">
        <v>10</v>
      </c>
      <c r="D106" s="16" t="str">
        <f ca="1">IF(AND(PropertyQ6=ForCodesYES,COUNTA(INDIRECT("$F"&amp;ROW()-C106&amp;":$K"&amp;ROW()-C106))&lt;&gt;COUNTA(INDIRECT("$F"&amp;ROW()&amp;":$K"&amp;ROW()))),OFFSET(D106,-C106,-1),"Ok")</f>
        <v>Ok</v>
      </c>
      <c r="E106" s="75"/>
      <c r="F106" s="27" t="s">
        <v>230</v>
      </c>
      <c r="G106" s="47"/>
    </row>
    <row r="107" spans="2:11" ht="9.4" customHeight="1" x14ac:dyDescent="0.3">
      <c r="C107" s="16"/>
      <c r="D107" s="16"/>
    </row>
    <row r="108" spans="2:11" ht="60" customHeight="1" x14ac:dyDescent="0.3">
      <c r="B108" s="16">
        <v>1</v>
      </c>
      <c r="C108" s="16" t="str">
        <f>E108</f>
        <v>7)</v>
      </c>
      <c r="D108" s="16" t="str">
        <f>IF(PropertyQ7="",C108,"Ok")</f>
        <v>7)</v>
      </c>
      <c r="E108" s="25" t="s">
        <v>23</v>
      </c>
      <c r="F108" s="87" t="s">
        <v>406</v>
      </c>
      <c r="G108" s="88"/>
      <c r="H108" s="88"/>
      <c r="I108" s="88"/>
      <c r="J108" s="88"/>
      <c r="K108" s="45"/>
    </row>
    <row r="109" spans="2:11" hidden="1" x14ac:dyDescent="0.3">
      <c r="B109" s="16"/>
      <c r="C109" s="16"/>
      <c r="D109" s="16"/>
      <c r="E109" s="61" t="s">
        <v>72</v>
      </c>
      <c r="F109" s="87" t="s">
        <v>169</v>
      </c>
      <c r="G109" s="88"/>
      <c r="H109" s="88"/>
      <c r="I109" s="88"/>
      <c r="J109" s="88"/>
      <c r="K109" s="88"/>
    </row>
    <row r="110" spans="2:11" hidden="1" x14ac:dyDescent="0.3">
      <c r="B110" s="16">
        <v>1</v>
      </c>
      <c r="C110" s="16" t="str">
        <f>E109</f>
        <v>7.1)</v>
      </c>
      <c r="D110" s="17"/>
      <c r="E110" s="75"/>
      <c r="F110" s="26" t="s">
        <v>120</v>
      </c>
      <c r="G110" s="4">
        <v>1</v>
      </c>
    </row>
    <row r="111" spans="2:11" ht="34.5" hidden="1" x14ac:dyDescent="0.3">
      <c r="B111" s="18"/>
      <c r="C111" s="17">
        <v>1</v>
      </c>
      <c r="D111" s="16" t="str">
        <f t="shared" ref="D111:D116" ca="1" si="6">IF(AND(PropertyQ7=ForCodesYES,COUNTA(INDIRECT("$F"&amp;ROW()-C111&amp;":$K"&amp;ROW()-C111))&lt;&gt;COUNTA(INDIRECT("$F"&amp;ROW()&amp;":$K"&amp;ROW()))),OFFSET(D111,-C111,-1),"Ok")</f>
        <v>Ok</v>
      </c>
      <c r="E111" s="75"/>
      <c r="F111" s="27" t="s">
        <v>403</v>
      </c>
      <c r="G111" s="47"/>
    </row>
    <row r="112" spans="2:11" ht="69" hidden="1" x14ac:dyDescent="0.3">
      <c r="B112" s="18"/>
      <c r="C112" s="17">
        <v>2</v>
      </c>
      <c r="D112" s="16" t="str">
        <f t="shared" ca="1" si="6"/>
        <v>Ok</v>
      </c>
      <c r="E112" s="75"/>
      <c r="F112" s="27" t="s">
        <v>409</v>
      </c>
      <c r="G112" s="47"/>
    </row>
    <row r="113" spans="2:11" hidden="1" x14ac:dyDescent="0.3">
      <c r="B113" s="18"/>
      <c r="C113" s="17">
        <v>3</v>
      </c>
      <c r="D113" s="16" t="str">
        <f t="shared" ca="1" si="6"/>
        <v>Ok</v>
      </c>
      <c r="E113" s="75"/>
      <c r="F113" s="27" t="s">
        <v>222</v>
      </c>
      <c r="G113" s="47"/>
    </row>
    <row r="114" spans="2:11" ht="51.75" hidden="1" x14ac:dyDescent="0.3">
      <c r="B114" s="18"/>
      <c r="C114" s="17">
        <v>4</v>
      </c>
      <c r="D114" s="16" t="str">
        <f t="shared" ca="1" si="6"/>
        <v>Ok</v>
      </c>
      <c r="E114" s="75"/>
      <c r="F114" s="27" t="s">
        <v>458</v>
      </c>
      <c r="G114" s="50"/>
    </row>
    <row r="115" spans="2:11" ht="34.5" hidden="1" x14ac:dyDescent="0.3">
      <c r="B115" s="18"/>
      <c r="C115" s="17">
        <v>5</v>
      </c>
      <c r="D115" s="16" t="str">
        <f t="shared" ca="1" si="6"/>
        <v>Ok</v>
      </c>
      <c r="E115" s="75"/>
      <c r="F115" s="27" t="s">
        <v>407</v>
      </c>
      <c r="G115" s="50"/>
    </row>
    <row r="116" spans="2:11" hidden="1" x14ac:dyDescent="0.3">
      <c r="B116" s="18"/>
      <c r="C116" s="17">
        <v>6</v>
      </c>
      <c r="D116" s="16" t="str">
        <f t="shared" ca="1" si="6"/>
        <v>Ok</v>
      </c>
      <c r="E116" s="75"/>
      <c r="F116" s="27" t="s">
        <v>408</v>
      </c>
      <c r="G116" s="47"/>
    </row>
    <row r="117" spans="2:11" ht="34.5" hidden="1" x14ac:dyDescent="0.3">
      <c r="B117" s="18"/>
      <c r="C117" s="17">
        <v>7</v>
      </c>
      <c r="D117" s="16"/>
      <c r="E117" s="75"/>
      <c r="F117" s="53" t="s">
        <v>227</v>
      </c>
      <c r="G117" s="54"/>
    </row>
    <row r="118" spans="2:11" hidden="1" x14ac:dyDescent="0.3">
      <c r="B118" s="18"/>
      <c r="C118" s="17">
        <v>8</v>
      </c>
      <c r="D118" s="16" t="str">
        <f ca="1">IF(AND(PropertyQ7=ForCodesYES,COUNTA(INDIRECT("$F"&amp;ROW()-C118&amp;":$K"&amp;ROW()-C118))&lt;&gt;COUNTA(INDIRECT("$F"&amp;ROW()&amp;":$K"&amp;ROW()))),OFFSET(D118,-C118,-1),"Ok")</f>
        <v>Ok</v>
      </c>
      <c r="E118" s="75"/>
      <c r="F118" s="27" t="s">
        <v>228</v>
      </c>
      <c r="G118" s="47"/>
    </row>
    <row r="119" spans="2:11" hidden="1" x14ac:dyDescent="0.3">
      <c r="B119" s="18"/>
      <c r="C119" s="17">
        <v>9</v>
      </c>
      <c r="D119" s="16" t="str">
        <f ca="1">IF(AND(PropertyQ7=ForCodesYES,COUNTA(INDIRECT("$F"&amp;ROW()-C119&amp;":$K"&amp;ROW()-C119))&lt;&gt;COUNTA(INDIRECT("$F"&amp;ROW()&amp;":$K"&amp;ROW()))),OFFSET(D119,-C119,-1),"Ok")</f>
        <v>Ok</v>
      </c>
      <c r="E119" s="75"/>
      <c r="F119" s="27" t="s">
        <v>229</v>
      </c>
      <c r="G119" s="50"/>
    </row>
    <row r="120" spans="2:11" hidden="1" x14ac:dyDescent="0.3">
      <c r="B120" s="18"/>
      <c r="C120" s="17">
        <v>10</v>
      </c>
      <c r="D120" s="16" t="str">
        <f ca="1">IF(AND(PropertyQ7=ForCodesYES,COUNTA(INDIRECT("$F"&amp;ROW()-C120&amp;":$K"&amp;ROW()-C120))&lt;&gt;COUNTA(INDIRECT("$F"&amp;ROW()&amp;":$K"&amp;ROW()))),OFFSET(D120,-C120,-1),"Ok")</f>
        <v>Ok</v>
      </c>
      <c r="E120" s="75"/>
      <c r="F120" s="27" t="s">
        <v>230</v>
      </c>
      <c r="G120" s="47"/>
    </row>
    <row r="121" spans="2:11" ht="9.4" hidden="1" customHeight="1" x14ac:dyDescent="0.3">
      <c r="C121" s="16"/>
      <c r="D121" s="16"/>
    </row>
    <row r="122" spans="2:11" hidden="1" x14ac:dyDescent="0.3">
      <c r="B122" s="16"/>
      <c r="C122" s="16" t="str">
        <f>E122</f>
        <v>7.2)</v>
      </c>
      <c r="D122" s="16"/>
      <c r="E122" s="61" t="s">
        <v>219</v>
      </c>
      <c r="F122" s="77" t="s">
        <v>61</v>
      </c>
      <c r="G122" s="78"/>
      <c r="H122" s="78"/>
      <c r="I122" s="78"/>
      <c r="J122" s="78"/>
      <c r="K122" s="79"/>
    </row>
    <row r="123" spans="2:11" hidden="1" x14ac:dyDescent="0.3">
      <c r="C123" s="16">
        <v>1</v>
      </c>
      <c r="D123" s="16" t="str">
        <f>IF(F123="",C122,"Ok")</f>
        <v>7.2)</v>
      </c>
      <c r="E123" s="11"/>
      <c r="F123" s="97"/>
      <c r="G123" s="103"/>
      <c r="H123" s="103"/>
      <c r="I123" s="103"/>
      <c r="J123" s="103"/>
      <c r="K123" s="103"/>
    </row>
    <row r="124" spans="2:11" hidden="1" x14ac:dyDescent="0.3">
      <c r="C124" s="16"/>
      <c r="D124" s="16"/>
      <c r="E124" s="12"/>
      <c r="F124" s="97"/>
      <c r="G124" s="103"/>
      <c r="H124" s="103"/>
      <c r="I124" s="103"/>
      <c r="J124" s="103"/>
      <c r="K124" s="103"/>
    </row>
    <row r="125" spans="2:11" hidden="1" x14ac:dyDescent="0.3">
      <c r="E125" s="13"/>
      <c r="F125" s="97"/>
      <c r="G125" s="103"/>
      <c r="H125" s="103"/>
      <c r="I125" s="103"/>
      <c r="J125" s="103"/>
      <c r="K125" s="103"/>
    </row>
    <row r="126" spans="2:11" ht="9.4" customHeight="1" x14ac:dyDescent="0.3">
      <c r="C126" s="16"/>
      <c r="D126" s="16"/>
    </row>
    <row r="127" spans="2:11" x14ac:dyDescent="0.3">
      <c r="B127" s="16">
        <v>1</v>
      </c>
      <c r="C127" s="16" t="str">
        <f>E127</f>
        <v>8)</v>
      </c>
      <c r="D127" s="16" t="str">
        <f>IF(PropertyQ8="",C127,"Ok")</f>
        <v>8)</v>
      </c>
      <c r="E127" s="25" t="s">
        <v>26</v>
      </c>
      <c r="F127" s="87" t="s">
        <v>410</v>
      </c>
      <c r="G127" s="88"/>
      <c r="H127" s="88"/>
      <c r="I127" s="88"/>
      <c r="J127" s="88"/>
      <c r="K127" s="45"/>
    </row>
    <row r="128" spans="2:11" hidden="1" x14ac:dyDescent="0.3">
      <c r="B128" s="16"/>
      <c r="C128" s="16"/>
      <c r="D128" s="16"/>
      <c r="E128" s="61" t="s">
        <v>221</v>
      </c>
      <c r="F128" s="87" t="s">
        <v>169</v>
      </c>
      <c r="G128" s="88"/>
      <c r="H128" s="88"/>
      <c r="I128" s="88"/>
      <c r="J128" s="88"/>
      <c r="K128" s="88"/>
    </row>
    <row r="129" spans="2:11" hidden="1" x14ac:dyDescent="0.3">
      <c r="B129" s="16">
        <v>1</v>
      </c>
      <c r="C129" s="16" t="str">
        <f>E128</f>
        <v>8.1)</v>
      </c>
      <c r="D129" s="17"/>
      <c r="E129" s="75"/>
      <c r="F129" s="26" t="s">
        <v>120</v>
      </c>
      <c r="G129" s="4">
        <v>1</v>
      </c>
    </row>
    <row r="130" spans="2:11" ht="34.5" hidden="1" x14ac:dyDescent="0.3">
      <c r="B130" s="18"/>
      <c r="C130" s="17">
        <v>1</v>
      </c>
      <c r="D130" s="16" t="str">
        <f ca="1">IF(AND(PropertyQ8=ForCodesYES,COUNTA(INDIRECT("$F"&amp;ROW()-C130&amp;":$K"&amp;ROW()-C130))&lt;&gt;COUNTA(INDIRECT("$F"&amp;ROW()&amp;":$K"&amp;ROW()))),OFFSET(D130,-C130,-1),"Ok")</f>
        <v>Ok</v>
      </c>
      <c r="E130" s="75"/>
      <c r="F130" s="27" t="s">
        <v>234</v>
      </c>
      <c r="G130" s="47"/>
    </row>
    <row r="131" spans="2:11" ht="34.5" hidden="1" x14ac:dyDescent="0.3">
      <c r="B131" s="18"/>
      <c r="C131" s="17">
        <v>2</v>
      </c>
      <c r="D131" s="16" t="str">
        <f ca="1">IF(AND(PropertyQ8=ForCodesYES,COUNTA(INDIRECT("$F"&amp;ROW()-C131&amp;":$K"&amp;ROW()-C131))&lt;&gt;COUNTA(INDIRECT("$F"&amp;ROW()&amp;":$K"&amp;ROW()))),OFFSET(D131,-C131,-1),"Ok")</f>
        <v>Ok</v>
      </c>
      <c r="E131" s="75"/>
      <c r="F131" s="27" t="s">
        <v>235</v>
      </c>
      <c r="G131" s="50"/>
    </row>
    <row r="132" spans="2:11" hidden="1" x14ac:dyDescent="0.3">
      <c r="B132" s="18"/>
      <c r="C132" s="17">
        <v>3</v>
      </c>
      <c r="D132" s="16" t="str">
        <f ca="1">IF(AND(PropertyQ8=ForCodesYES,COUNTA(INDIRECT("$F"&amp;ROW()-C132&amp;":$K"&amp;ROW()-C132))&lt;&gt;COUNTA(INDIRECT("$F"&amp;ROW()&amp;":$K"&amp;ROW()))),OFFSET(D132,-C132,-1),"Ok")</f>
        <v>Ok</v>
      </c>
      <c r="E132" s="75"/>
      <c r="F132" s="27" t="s">
        <v>236</v>
      </c>
      <c r="G132" s="47"/>
    </row>
    <row r="133" spans="2:11" hidden="1" x14ac:dyDescent="0.3">
      <c r="B133" s="18"/>
      <c r="C133" s="17">
        <v>4</v>
      </c>
      <c r="D133" s="16"/>
      <c r="E133" s="75"/>
      <c r="F133" s="53" t="s">
        <v>411</v>
      </c>
      <c r="G133" s="54"/>
    </row>
    <row r="134" spans="2:11" hidden="1" x14ac:dyDescent="0.3">
      <c r="B134" s="18"/>
      <c r="C134" s="17">
        <v>5</v>
      </c>
      <c r="D134" s="16" t="str">
        <f ca="1">IF(AND(PropertyQ8=ForCodesYES,COUNTA(INDIRECT("$F"&amp;ROW()-C134&amp;":$K"&amp;ROW()-C134))&lt;&gt;COUNTA(INDIRECT("$F"&amp;ROW()&amp;":$K"&amp;ROW()))),OFFSET(D134,-C134,-1),"Ok")</f>
        <v>Ok</v>
      </c>
      <c r="E134" s="75"/>
      <c r="F134" s="27" t="s">
        <v>259</v>
      </c>
      <c r="G134" s="47"/>
    </row>
    <row r="135" spans="2:11" hidden="1" x14ac:dyDescent="0.3">
      <c r="B135" s="18"/>
      <c r="C135" s="17">
        <v>6</v>
      </c>
      <c r="D135" s="16" t="str">
        <f ca="1">IF(AND(PropertyQ8=ForCodesYES,COUNTA(INDIRECT("$F"&amp;ROW()-C135&amp;":$K"&amp;ROW()-C135))&lt;&gt;COUNTA(INDIRECT("$F"&amp;ROW()&amp;":$K"&amp;ROW()))),OFFSET(D135,-C135,-1),"Ok")</f>
        <v>Ok</v>
      </c>
      <c r="E135" s="75"/>
      <c r="F135" s="27" t="s">
        <v>229</v>
      </c>
      <c r="G135" s="47"/>
    </row>
    <row r="136" spans="2:11" hidden="1" x14ac:dyDescent="0.3">
      <c r="B136" s="18"/>
      <c r="C136" s="17">
        <v>7</v>
      </c>
      <c r="D136" s="16" t="str">
        <f ca="1">IF(AND(PropertyQ8=ForCodesYES,COUNTA(INDIRECT("$F"&amp;ROW()-C136&amp;":$K"&amp;ROW()-C136))&lt;&gt;COUNTA(INDIRECT("$F"&amp;ROW()&amp;":$K"&amp;ROW()))),OFFSET(D136,-C136,-1),"Ok")</f>
        <v>Ok</v>
      </c>
      <c r="E136" s="75"/>
      <c r="F136" s="27" t="s">
        <v>412</v>
      </c>
      <c r="G136" s="47"/>
    </row>
    <row r="137" spans="2:11" ht="9.4" customHeight="1" x14ac:dyDescent="0.3">
      <c r="C137" s="16"/>
      <c r="D137" s="16"/>
    </row>
    <row r="138" spans="2:11" ht="42" customHeight="1" x14ac:dyDescent="0.3">
      <c r="B138" s="16">
        <v>1</v>
      </c>
      <c r="C138" s="16" t="str">
        <f>E138</f>
        <v>9)</v>
      </c>
      <c r="D138" s="16" t="str">
        <f>IF(PropertyQ9="",C138,"Ok")</f>
        <v>9)</v>
      </c>
      <c r="E138" s="25" t="s">
        <v>28</v>
      </c>
      <c r="F138" s="87" t="s">
        <v>413</v>
      </c>
      <c r="G138" s="88"/>
      <c r="H138" s="88"/>
      <c r="I138" s="88"/>
      <c r="J138" s="88"/>
      <c r="K138" s="45"/>
    </row>
    <row r="139" spans="2:11" hidden="1" x14ac:dyDescent="0.3">
      <c r="B139" s="16"/>
      <c r="C139" s="16"/>
      <c r="D139" s="16"/>
      <c r="E139" s="61" t="s">
        <v>30</v>
      </c>
      <c r="F139" s="87" t="s">
        <v>169</v>
      </c>
      <c r="G139" s="88"/>
      <c r="H139" s="88"/>
      <c r="I139" s="88"/>
      <c r="J139" s="88"/>
      <c r="K139" s="88"/>
    </row>
    <row r="140" spans="2:11" hidden="1" x14ac:dyDescent="0.3">
      <c r="B140" s="16">
        <v>1</v>
      </c>
      <c r="C140" s="16" t="str">
        <f>E139</f>
        <v>9.1)</v>
      </c>
      <c r="D140" s="17"/>
      <c r="E140" s="75"/>
      <c r="F140" s="26" t="s">
        <v>120</v>
      </c>
      <c r="G140" s="4">
        <v>1</v>
      </c>
    </row>
    <row r="141" spans="2:11" ht="34.5" hidden="1" x14ac:dyDescent="0.3">
      <c r="B141" s="18"/>
      <c r="C141" s="17">
        <v>1</v>
      </c>
      <c r="D141" s="16" t="str">
        <f ca="1">IF(AND(PropertyQ9=ForCodesYES,COUNTA(INDIRECT("$F"&amp;ROW()-C141&amp;":$K"&amp;ROW()-C141))&lt;&gt;COUNTA(INDIRECT("$F"&amp;ROW()&amp;":$K"&amp;ROW()))),OFFSET(D141,-C141,-1),"Ok")</f>
        <v>Ok</v>
      </c>
      <c r="E141" s="75"/>
      <c r="F141" s="27" t="s">
        <v>403</v>
      </c>
      <c r="G141" s="47"/>
    </row>
    <row r="142" spans="2:11" ht="34.5" hidden="1" x14ac:dyDescent="0.3">
      <c r="B142" s="18"/>
      <c r="C142" s="17">
        <v>2</v>
      </c>
      <c r="D142" s="16" t="str">
        <f ca="1">IF(AND(PropertyQ9=ForCodesYES,COUNTA(INDIRECT("$F"&amp;ROW()-C142&amp;":$K"&amp;ROW()-C142))&lt;&gt;COUNTA(INDIRECT("$F"&amp;ROW()&amp;":$K"&amp;ROW()))),OFFSET(D142,-C142,-1),"Ok")</f>
        <v>Ok</v>
      </c>
      <c r="E142" s="75"/>
      <c r="F142" s="27" t="s">
        <v>200</v>
      </c>
      <c r="G142" s="47"/>
    </row>
    <row r="143" spans="2:11" ht="34.5" hidden="1" x14ac:dyDescent="0.3">
      <c r="B143" s="18"/>
      <c r="C143" s="17">
        <v>3</v>
      </c>
      <c r="D143" s="16" t="str">
        <f ca="1">IF(AND(PropertyQ9=ForCodesYES,COUNTA(INDIRECT("$F"&amp;ROW()-C143&amp;":$K"&amp;ROW()-C143))&lt;&gt;COUNTA(INDIRECT("$F"&amp;ROW()&amp;":$K"&amp;ROW()))),OFFSET(D143,-C143,-1),"Ok")</f>
        <v>Ok</v>
      </c>
      <c r="E143" s="75"/>
      <c r="F143" s="27" t="s">
        <v>414</v>
      </c>
      <c r="G143" s="50"/>
    </row>
    <row r="144" spans="2:11" hidden="1" x14ac:dyDescent="0.3">
      <c r="B144" s="18"/>
      <c r="C144" s="17">
        <v>4</v>
      </c>
      <c r="D144" s="16"/>
      <c r="E144" s="75"/>
      <c r="F144" s="53" t="s">
        <v>411</v>
      </c>
      <c r="G144" s="54"/>
    </row>
    <row r="145" spans="2:11" hidden="1" x14ac:dyDescent="0.3">
      <c r="B145" s="18"/>
      <c r="C145" s="17">
        <v>5</v>
      </c>
      <c r="D145" s="16" t="str">
        <f ca="1">IF(AND(PropertyQ9=ForCodesYES,COUNTA(INDIRECT("$F"&amp;ROW()-C145&amp;":$K"&amp;ROW()-C145))&lt;&gt;COUNTA(INDIRECT("$F"&amp;ROW()&amp;":$K"&amp;ROW()))),OFFSET(D145,-C145,-1),"Ok")</f>
        <v>Ok</v>
      </c>
      <c r="E145" s="75"/>
      <c r="F145" s="27" t="s">
        <v>259</v>
      </c>
      <c r="G145" s="47"/>
    </row>
    <row r="146" spans="2:11" hidden="1" x14ac:dyDescent="0.3">
      <c r="B146" s="18"/>
      <c r="C146" s="17">
        <v>6</v>
      </c>
      <c r="D146" s="16" t="str">
        <f ca="1">IF(AND(PropertyQ9=ForCodesYES,COUNTA(INDIRECT("$F"&amp;ROW()-C146&amp;":$K"&amp;ROW()-C146))&lt;&gt;COUNTA(INDIRECT("$F"&amp;ROW()&amp;":$K"&amp;ROW()))),OFFSET(D146,-C146,-1),"Ok")</f>
        <v>Ok</v>
      </c>
      <c r="E146" s="75"/>
      <c r="F146" s="27" t="s">
        <v>229</v>
      </c>
      <c r="G146" s="47"/>
    </row>
    <row r="147" spans="2:11" hidden="1" x14ac:dyDescent="0.3">
      <c r="B147" s="18"/>
      <c r="C147" s="17">
        <v>7</v>
      </c>
      <c r="D147" s="16" t="str">
        <f ca="1">IF(AND(PropertyQ9=ForCodesYES,COUNTA(INDIRECT("$F"&amp;ROW()-C147&amp;":$K"&amp;ROW()-C147))&lt;&gt;COUNTA(INDIRECT("$F"&amp;ROW()&amp;":$K"&amp;ROW()))),OFFSET(D147,-C147,-1),"Ok")</f>
        <v>Ok</v>
      </c>
      <c r="E147" s="75"/>
      <c r="F147" s="27" t="s">
        <v>412</v>
      </c>
      <c r="G147" s="47"/>
    </row>
    <row r="148" spans="2:11" ht="9.4" hidden="1" customHeight="1" x14ac:dyDescent="0.3">
      <c r="C148" s="16"/>
      <c r="D148" s="16"/>
    </row>
    <row r="149" spans="2:11" hidden="1" x14ac:dyDescent="0.3">
      <c r="B149" s="16"/>
      <c r="C149" s="16" t="str">
        <f>E149</f>
        <v>9.2)</v>
      </c>
      <c r="D149" s="16"/>
      <c r="E149" s="61" t="s">
        <v>232</v>
      </c>
      <c r="F149" s="77" t="s">
        <v>61</v>
      </c>
      <c r="G149" s="78"/>
      <c r="H149" s="78"/>
      <c r="I149" s="78"/>
      <c r="J149" s="78"/>
      <c r="K149" s="79"/>
    </row>
    <row r="150" spans="2:11" hidden="1" x14ac:dyDescent="0.3">
      <c r="C150" s="16">
        <v>1</v>
      </c>
      <c r="D150" s="16" t="str">
        <f>IF(F150="",C149,"Ok")</f>
        <v>9.2)</v>
      </c>
      <c r="E150" s="11"/>
      <c r="F150" s="97"/>
      <c r="G150" s="103"/>
      <c r="H150" s="103"/>
      <c r="I150" s="103"/>
      <c r="J150" s="103"/>
      <c r="K150" s="103"/>
    </row>
    <row r="151" spans="2:11" hidden="1" x14ac:dyDescent="0.3">
      <c r="C151" s="16"/>
      <c r="D151" s="16"/>
      <c r="E151" s="12"/>
      <c r="F151" s="97"/>
      <c r="G151" s="103"/>
      <c r="H151" s="103"/>
      <c r="I151" s="103"/>
      <c r="J151" s="103"/>
      <c r="K151" s="103"/>
    </row>
    <row r="152" spans="2:11" hidden="1" x14ac:dyDescent="0.3">
      <c r="E152" s="13"/>
      <c r="F152" s="97"/>
      <c r="G152" s="103"/>
      <c r="H152" s="103"/>
      <c r="I152" s="103"/>
      <c r="J152" s="103"/>
      <c r="K152" s="103"/>
    </row>
    <row r="153" spans="2:11" ht="9.4" customHeight="1" x14ac:dyDescent="0.3">
      <c r="C153" s="16"/>
      <c r="D153" s="16"/>
    </row>
    <row r="154" spans="2:11" x14ac:dyDescent="0.3">
      <c r="B154" s="16">
        <v>1</v>
      </c>
      <c r="C154" s="16" t="str">
        <f>E154</f>
        <v>10)</v>
      </c>
      <c r="D154" s="16" t="str">
        <f>IF(PropertyQ10="",C154,"Ok")</f>
        <v>10)</v>
      </c>
      <c r="E154" s="25" t="s">
        <v>33</v>
      </c>
      <c r="F154" s="87" t="s">
        <v>240</v>
      </c>
      <c r="G154" s="88"/>
      <c r="H154" s="88"/>
      <c r="I154" s="88"/>
      <c r="J154" s="88"/>
      <c r="K154" s="45"/>
    </row>
    <row r="155" spans="2:11" hidden="1" x14ac:dyDescent="0.3">
      <c r="B155" s="16"/>
      <c r="C155" s="16"/>
      <c r="D155" s="16"/>
      <c r="E155" s="61" t="s">
        <v>80</v>
      </c>
      <c r="F155" s="87" t="s">
        <v>169</v>
      </c>
      <c r="G155" s="88"/>
      <c r="H155" s="88"/>
      <c r="I155" s="88"/>
      <c r="J155" s="88"/>
      <c r="K155" s="88"/>
    </row>
    <row r="156" spans="2:11" hidden="1" x14ac:dyDescent="0.3">
      <c r="B156" s="16">
        <v>1</v>
      </c>
      <c r="C156" s="16" t="str">
        <f>E155</f>
        <v>10.1)</v>
      </c>
      <c r="D156" s="17"/>
      <c r="E156" s="75"/>
      <c r="F156" s="26" t="s">
        <v>120</v>
      </c>
      <c r="G156" s="4">
        <v>1</v>
      </c>
    </row>
    <row r="157" spans="2:11" ht="34.5" hidden="1" x14ac:dyDescent="0.3">
      <c r="B157" s="18"/>
      <c r="C157" s="17">
        <v>1</v>
      </c>
      <c r="D157" s="16" t="str">
        <f ca="1">IF(AND(PropertyQ10=ForCodesYES,COUNTA(INDIRECT("$F"&amp;ROW()-C157&amp;":$K"&amp;ROW()-C157))&lt;&gt;COUNTA(INDIRECT("$F"&amp;ROW()&amp;":$K"&amp;ROW()))),OFFSET(D157,-C157,-1),"Ok")</f>
        <v>Ok</v>
      </c>
      <c r="E157" s="75"/>
      <c r="F157" s="27" t="s">
        <v>241</v>
      </c>
      <c r="G157" s="47"/>
    </row>
    <row r="158" spans="2:11" hidden="1" x14ac:dyDescent="0.3">
      <c r="B158" s="18"/>
      <c r="C158" s="17">
        <v>2</v>
      </c>
      <c r="D158" s="16" t="str">
        <f ca="1">IF(AND(PropertyQ10=ForCodesYES,COUNTA(INDIRECT("$F"&amp;ROW()-C158&amp;":$K"&amp;ROW()-C158))&lt;&gt;COUNTA(INDIRECT("$F"&amp;ROW()&amp;":$K"&amp;ROW()))),OFFSET(D158,-C158,-1),"Ok")</f>
        <v>Ok</v>
      </c>
      <c r="E158" s="75"/>
      <c r="F158" s="27" t="s">
        <v>242</v>
      </c>
      <c r="G158" s="50"/>
    </row>
    <row r="159" spans="2:11" ht="34.5" hidden="1" x14ac:dyDescent="0.3">
      <c r="B159" s="18"/>
      <c r="C159" s="17">
        <v>3</v>
      </c>
      <c r="D159" s="16"/>
      <c r="E159" s="75"/>
      <c r="F159" s="27" t="s">
        <v>243</v>
      </c>
      <c r="G159" s="47"/>
    </row>
    <row r="160" spans="2:11" hidden="1" x14ac:dyDescent="0.3">
      <c r="B160" s="18"/>
      <c r="C160" s="17">
        <v>4</v>
      </c>
      <c r="D160" s="16"/>
      <c r="E160" s="75"/>
      <c r="F160" s="53" t="s">
        <v>244</v>
      </c>
      <c r="G160" s="54"/>
    </row>
    <row r="161" spans="2:11" hidden="1" x14ac:dyDescent="0.3">
      <c r="B161" s="18"/>
      <c r="C161" s="17">
        <v>5</v>
      </c>
      <c r="D161" s="16" t="str">
        <f ca="1">IF(AND(PropertyQ10=ForCodesYES,COUNTA(INDIRECT("$F"&amp;ROW()-C161&amp;":$K"&amp;ROW()-C161))&lt;&gt;COUNTA(INDIRECT("$F"&amp;ROW()&amp;":$K"&amp;ROW()))),OFFSET(D161,-C161,-1),"Ok")</f>
        <v>Ok</v>
      </c>
      <c r="E161" s="75"/>
      <c r="F161" s="27" t="s">
        <v>259</v>
      </c>
      <c r="G161" s="47"/>
    </row>
    <row r="162" spans="2:11" hidden="1" x14ac:dyDescent="0.3">
      <c r="B162" s="18"/>
      <c r="C162" s="17">
        <v>6</v>
      </c>
      <c r="D162" s="16" t="str">
        <f ca="1">IF(AND(PropertyQ10=ForCodesYES,COUNTA(INDIRECT("$F"&amp;ROW()-C162&amp;":$K"&amp;ROW()-C162))&lt;&gt;COUNTA(INDIRECT("$F"&amp;ROW()&amp;":$K"&amp;ROW()))),OFFSET(D162,-C162,-1),"Ok")</f>
        <v>Ok</v>
      </c>
      <c r="E162" s="75"/>
      <c r="F162" s="27" t="s">
        <v>229</v>
      </c>
      <c r="G162" s="50"/>
    </row>
    <row r="163" spans="2:11" hidden="1" x14ac:dyDescent="0.3">
      <c r="B163" s="18"/>
      <c r="C163" s="17">
        <v>7</v>
      </c>
      <c r="D163" s="16" t="str">
        <f ca="1">IF(AND(PropertyQ10=ForCodesYES,COUNTA(INDIRECT("$F"&amp;ROW()-C163&amp;":$K"&amp;ROW()-C163))&lt;&gt;COUNTA(INDIRECT("$F"&amp;ROW()&amp;":$K"&amp;ROW()))),OFFSET(D163,-C163,-1),"Ok")</f>
        <v>Ok</v>
      </c>
      <c r="E163" s="75"/>
      <c r="F163" s="27" t="s">
        <v>412</v>
      </c>
      <c r="G163" s="47"/>
    </row>
    <row r="164" spans="2:11" ht="9.4" customHeight="1" x14ac:dyDescent="0.3">
      <c r="C164" s="16"/>
      <c r="D164" s="16"/>
    </row>
    <row r="165" spans="2:11" ht="39" customHeight="1" x14ac:dyDescent="0.3">
      <c r="B165" s="16">
        <v>1</v>
      </c>
      <c r="C165" s="16" t="str">
        <f>E165</f>
        <v>11)</v>
      </c>
      <c r="D165" s="16" t="str">
        <f>IF(PropertyQ11="",C165,"Ok")</f>
        <v>11)</v>
      </c>
      <c r="E165" s="25" t="s">
        <v>35</v>
      </c>
      <c r="F165" s="87" t="s">
        <v>415</v>
      </c>
      <c r="G165" s="88"/>
      <c r="H165" s="88"/>
      <c r="I165" s="88"/>
      <c r="J165" s="88"/>
      <c r="K165" s="45"/>
    </row>
    <row r="166" spans="2:11" hidden="1" x14ac:dyDescent="0.3">
      <c r="B166" s="16"/>
      <c r="C166" s="16"/>
      <c r="D166" s="16"/>
      <c r="E166" s="61" t="s">
        <v>36</v>
      </c>
      <c r="F166" s="87" t="s">
        <v>169</v>
      </c>
      <c r="G166" s="88"/>
      <c r="H166" s="88"/>
      <c r="I166" s="88"/>
      <c r="J166" s="88"/>
      <c r="K166" s="88"/>
    </row>
    <row r="167" spans="2:11" hidden="1" x14ac:dyDescent="0.3">
      <c r="B167" s="16">
        <v>1</v>
      </c>
      <c r="C167" s="16" t="str">
        <f>E166</f>
        <v>11.1)</v>
      </c>
      <c r="D167" s="17"/>
      <c r="E167" s="75"/>
      <c r="F167" s="26" t="s">
        <v>120</v>
      </c>
      <c r="G167" s="4">
        <v>1</v>
      </c>
    </row>
    <row r="168" spans="2:11" ht="34.5" hidden="1" x14ac:dyDescent="0.3">
      <c r="B168" s="18"/>
      <c r="C168" s="17">
        <v>1</v>
      </c>
      <c r="D168" s="16" t="str">
        <f ca="1">IF(AND(PropertyQ11=ForCodesYES,COUNTA(INDIRECT("$F"&amp;ROW()-C168&amp;":$K"&amp;ROW()-C168))&lt;&gt;COUNTA(INDIRECT("$F"&amp;ROW()&amp;":$K"&amp;ROW()))),OFFSET(D168,-C168,-1),"Ok")</f>
        <v>Ok</v>
      </c>
      <c r="E168" s="75"/>
      <c r="F168" s="27" t="s">
        <v>403</v>
      </c>
      <c r="G168" s="47"/>
    </row>
    <row r="169" spans="2:11" hidden="1" x14ac:dyDescent="0.3">
      <c r="B169" s="18"/>
      <c r="C169" s="17">
        <v>2</v>
      </c>
      <c r="D169" s="16" t="str">
        <f ca="1">IF(AND(PropertyQ11=ForCodesYES,COUNTA(INDIRECT("$F"&amp;ROW()-C169&amp;":$K"&amp;ROW()-C169))&lt;&gt;COUNTA(INDIRECT("$F"&amp;ROW()&amp;":$K"&amp;ROW()))),OFFSET(D169,-C169,-1),"Ok")</f>
        <v>Ok</v>
      </c>
      <c r="E169" s="75"/>
      <c r="F169" s="27" t="s">
        <v>242</v>
      </c>
      <c r="G169" s="47"/>
    </row>
    <row r="170" spans="2:11" ht="34.5" hidden="1" x14ac:dyDescent="0.3">
      <c r="B170" s="18"/>
      <c r="C170" s="17">
        <v>3</v>
      </c>
      <c r="D170" s="16"/>
      <c r="E170" s="75"/>
      <c r="F170" s="27" t="s">
        <v>243</v>
      </c>
      <c r="G170" s="47"/>
    </row>
    <row r="171" spans="2:11" hidden="1" x14ac:dyDescent="0.3">
      <c r="B171" s="18"/>
      <c r="C171" s="17">
        <v>4</v>
      </c>
      <c r="D171" s="16"/>
      <c r="E171" s="75"/>
      <c r="F171" s="53" t="s">
        <v>244</v>
      </c>
      <c r="G171" s="54"/>
    </row>
    <row r="172" spans="2:11" hidden="1" x14ac:dyDescent="0.3">
      <c r="B172" s="18"/>
      <c r="C172" s="17">
        <v>5</v>
      </c>
      <c r="D172" s="16" t="str">
        <f ca="1">IF(AND(PropertyQ11=ForCodesYES,COUNTA(INDIRECT("$F"&amp;ROW()-C172&amp;":$K"&amp;ROW()-C172))&lt;&gt;COUNTA(INDIRECT("$F"&amp;ROW()&amp;":$K"&amp;ROW()))),OFFSET(D172,-C172,-1),"Ok")</f>
        <v>Ok</v>
      </c>
      <c r="E172" s="75"/>
      <c r="F172" s="27" t="s">
        <v>259</v>
      </c>
      <c r="G172" s="47"/>
    </row>
    <row r="173" spans="2:11" hidden="1" x14ac:dyDescent="0.3">
      <c r="B173" s="18"/>
      <c r="C173" s="17">
        <v>6</v>
      </c>
      <c r="D173" s="16" t="str">
        <f ca="1">IF(AND(PropertyQ11=ForCodesYES,COUNTA(INDIRECT("$F"&amp;ROW()-C173&amp;":$K"&amp;ROW()-C173))&lt;&gt;COUNTA(INDIRECT("$F"&amp;ROW()&amp;":$K"&amp;ROW()))),OFFSET(D173,-C173,-1),"Ok")</f>
        <v>Ok</v>
      </c>
      <c r="E173" s="75"/>
      <c r="F173" s="27" t="s">
        <v>229</v>
      </c>
      <c r="G173" s="50"/>
    </row>
    <row r="174" spans="2:11" ht="34.5" hidden="1" x14ac:dyDescent="0.3">
      <c r="B174" s="18"/>
      <c r="C174" s="17">
        <v>7</v>
      </c>
      <c r="D174" s="16" t="str">
        <f ca="1">IF(AND(PropertyQ11=ForCodesYES,COUNTA(INDIRECT("$F"&amp;ROW()-C174&amp;":$K"&amp;ROW()-C174))&lt;&gt;COUNTA(INDIRECT("$F"&amp;ROW()&amp;":$K"&amp;ROW()))),OFFSET(D174,-C174,-1),"Ok")</f>
        <v>Ok</v>
      </c>
      <c r="E174" s="75"/>
      <c r="F174" s="27" t="s">
        <v>416</v>
      </c>
      <c r="G174" s="50"/>
    </row>
    <row r="175" spans="2:11" ht="34.5" hidden="1" x14ac:dyDescent="0.3">
      <c r="B175" s="18"/>
      <c r="C175" s="17">
        <v>8</v>
      </c>
      <c r="D175" s="16" t="str">
        <f ca="1">IF(AND(PropertyQ11=ForCodesYES,COUNTA(INDIRECT("$F"&amp;ROW()-C175&amp;":$K"&amp;ROW()-C175))&lt;&gt;COUNTA(INDIRECT("$F"&amp;ROW()&amp;":$K"&amp;ROW()))),OFFSET(D175,-C175,-1),"Ok")</f>
        <v>Ok</v>
      </c>
      <c r="E175" s="75"/>
      <c r="F175" s="27" t="s">
        <v>414</v>
      </c>
      <c r="G175" s="50"/>
    </row>
    <row r="176" spans="2:11" ht="9.4" hidden="1" customHeight="1" x14ac:dyDescent="0.3">
      <c r="C176" s="16"/>
      <c r="D176" s="16"/>
    </row>
    <row r="177" spans="2:11" hidden="1" x14ac:dyDescent="0.3">
      <c r="B177" s="16"/>
      <c r="C177" s="16" t="str">
        <f>E177</f>
        <v>11.2)</v>
      </c>
      <c r="D177" s="16"/>
      <c r="E177" s="61" t="s">
        <v>238</v>
      </c>
      <c r="F177" s="77" t="s">
        <v>61</v>
      </c>
      <c r="G177" s="78"/>
      <c r="H177" s="78"/>
      <c r="I177" s="78"/>
      <c r="J177" s="78"/>
      <c r="K177" s="79"/>
    </row>
    <row r="178" spans="2:11" hidden="1" x14ac:dyDescent="0.3">
      <c r="C178" s="16">
        <v>1</v>
      </c>
      <c r="D178" s="16" t="str">
        <f>IF(F178="",C177,"Ok")</f>
        <v>11.2)</v>
      </c>
      <c r="E178" s="11"/>
      <c r="F178" s="97"/>
      <c r="G178" s="103"/>
      <c r="H178" s="103"/>
      <c r="I178" s="103"/>
      <c r="J178" s="103"/>
      <c r="K178" s="103"/>
    </row>
    <row r="179" spans="2:11" hidden="1" x14ac:dyDescent="0.3">
      <c r="C179" s="16"/>
      <c r="D179" s="16"/>
      <c r="E179" s="12"/>
      <c r="F179" s="97"/>
      <c r="G179" s="103"/>
      <c r="H179" s="103"/>
      <c r="I179" s="103"/>
      <c r="J179" s="103"/>
      <c r="K179" s="103"/>
    </row>
    <row r="180" spans="2:11" hidden="1" x14ac:dyDescent="0.3">
      <c r="E180" s="13"/>
      <c r="F180" s="97"/>
      <c r="G180" s="103"/>
      <c r="H180" s="103"/>
      <c r="I180" s="103"/>
      <c r="J180" s="103"/>
      <c r="K180" s="103"/>
    </row>
    <row r="181" spans="2:11" ht="9.4" customHeight="1" x14ac:dyDescent="0.3">
      <c r="C181" s="16"/>
      <c r="D181" s="16"/>
    </row>
    <row r="182" spans="2:11" ht="42" customHeight="1" x14ac:dyDescent="0.3">
      <c r="B182" s="16">
        <v>1</v>
      </c>
      <c r="C182" s="16" t="str">
        <f>E182</f>
        <v>12)</v>
      </c>
      <c r="D182" s="16" t="str">
        <f>IF(PropertyQ12="",C182,"Ok")</f>
        <v>12)</v>
      </c>
      <c r="E182" s="25" t="s">
        <v>37</v>
      </c>
      <c r="F182" s="87" t="s">
        <v>248</v>
      </c>
      <c r="G182" s="88"/>
      <c r="H182" s="88"/>
      <c r="I182" s="88"/>
      <c r="J182" s="88"/>
      <c r="K182" s="45"/>
    </row>
    <row r="183" spans="2:11" hidden="1" x14ac:dyDescent="0.3">
      <c r="B183" s="16"/>
      <c r="C183" s="16"/>
      <c r="D183" s="16"/>
      <c r="E183" s="61" t="s">
        <v>38</v>
      </c>
      <c r="F183" s="87" t="s">
        <v>169</v>
      </c>
      <c r="G183" s="88"/>
      <c r="H183" s="88"/>
      <c r="I183" s="88"/>
      <c r="J183" s="88"/>
      <c r="K183" s="88"/>
    </row>
    <row r="184" spans="2:11" hidden="1" x14ac:dyDescent="0.3">
      <c r="B184" s="16">
        <v>1</v>
      </c>
      <c r="C184" s="16" t="str">
        <f>E183</f>
        <v>12.1)</v>
      </c>
      <c r="D184" s="17"/>
      <c r="E184" s="75"/>
      <c r="F184" s="26" t="s">
        <v>120</v>
      </c>
      <c r="G184" s="4">
        <v>1</v>
      </c>
    </row>
    <row r="185" spans="2:11" ht="34.5" hidden="1" x14ac:dyDescent="0.3">
      <c r="B185" s="18"/>
      <c r="C185" s="17">
        <v>1</v>
      </c>
      <c r="D185" s="16" t="str">
        <f t="shared" ref="D185:D191" ca="1" si="7">IF(AND(PropertyQ12=ForCodesYES,COUNTA(INDIRECT("$F"&amp;ROW()-C185&amp;":$K"&amp;ROW()-C185))&lt;&gt;COUNTA(INDIRECT("$F"&amp;ROW()&amp;":$K"&amp;ROW()))),OFFSET(D185,-C185,-1),"Ok")</f>
        <v>Ok</v>
      </c>
      <c r="E185" s="75"/>
      <c r="F185" s="27" t="s">
        <v>200</v>
      </c>
      <c r="G185" s="47"/>
    </row>
    <row r="186" spans="2:11" hidden="1" x14ac:dyDescent="0.3">
      <c r="B186" s="18"/>
      <c r="C186" s="17">
        <v>2</v>
      </c>
      <c r="D186" s="16" t="str">
        <f t="shared" ca="1" si="7"/>
        <v>Ok</v>
      </c>
      <c r="E186" s="75"/>
      <c r="F186" s="27" t="s">
        <v>249</v>
      </c>
      <c r="G186" s="47"/>
    </row>
    <row r="187" spans="2:11" ht="34.5" hidden="1" x14ac:dyDescent="0.3">
      <c r="B187" s="18"/>
      <c r="C187" s="17">
        <v>3</v>
      </c>
      <c r="D187" s="16" t="str">
        <f t="shared" ca="1" si="7"/>
        <v>Ok</v>
      </c>
      <c r="E187" s="75"/>
      <c r="F187" s="27" t="s">
        <v>250</v>
      </c>
      <c r="G187" s="50"/>
    </row>
    <row r="188" spans="2:11" ht="34.5" hidden="1" x14ac:dyDescent="0.3">
      <c r="B188" s="18"/>
      <c r="C188" s="17">
        <v>4</v>
      </c>
      <c r="D188" s="16" t="str">
        <f t="shared" ca="1" si="7"/>
        <v>Ok</v>
      </c>
      <c r="E188" s="75"/>
      <c r="F188" s="27" t="s">
        <v>251</v>
      </c>
      <c r="G188" s="47"/>
    </row>
    <row r="189" spans="2:11" ht="34.5" hidden="1" x14ac:dyDescent="0.3">
      <c r="B189" s="18"/>
      <c r="C189" s="17">
        <v>5</v>
      </c>
      <c r="D189" s="16" t="str">
        <f t="shared" ca="1" si="7"/>
        <v>Ok</v>
      </c>
      <c r="E189" s="75"/>
      <c r="F189" s="27" t="s">
        <v>252</v>
      </c>
      <c r="G189" s="50"/>
    </row>
    <row r="190" spans="2:11" hidden="1" x14ac:dyDescent="0.3">
      <c r="B190" s="18"/>
      <c r="C190" s="17">
        <v>6</v>
      </c>
      <c r="D190" s="16" t="str">
        <f t="shared" ca="1" si="7"/>
        <v>Ok</v>
      </c>
      <c r="E190" s="75"/>
      <c r="F190" s="27" t="s">
        <v>254</v>
      </c>
      <c r="G190" s="47"/>
    </row>
    <row r="191" spans="2:11" hidden="1" x14ac:dyDescent="0.3">
      <c r="B191" s="18"/>
      <c r="C191" s="17">
        <v>7</v>
      </c>
      <c r="D191" s="16" t="str">
        <f t="shared" ca="1" si="7"/>
        <v>Ok</v>
      </c>
      <c r="E191" s="75"/>
      <c r="F191" s="27" t="s">
        <v>253</v>
      </c>
      <c r="G191" s="50"/>
    </row>
    <row r="192" spans="2:11" ht="9.4" customHeight="1" x14ac:dyDescent="0.3">
      <c r="C192" s="16"/>
      <c r="D192" s="16"/>
    </row>
    <row r="193" spans="2:11" ht="88.9" customHeight="1" x14ac:dyDescent="0.3">
      <c r="B193" s="16">
        <v>1</v>
      </c>
      <c r="C193" s="16" t="str">
        <f>E193</f>
        <v>13)</v>
      </c>
      <c r="D193" s="16" t="str">
        <f>IF(PropertyQ13="",C193,"Ok")</f>
        <v>13)</v>
      </c>
      <c r="E193" s="25" t="s">
        <v>39</v>
      </c>
      <c r="F193" s="87" t="s">
        <v>417</v>
      </c>
      <c r="G193" s="88"/>
      <c r="H193" s="88"/>
      <c r="I193" s="88"/>
      <c r="J193" s="88"/>
      <c r="K193" s="45"/>
    </row>
    <row r="194" spans="2:11" hidden="1" x14ac:dyDescent="0.3">
      <c r="B194" s="16"/>
      <c r="C194" s="16"/>
      <c r="D194" s="16"/>
      <c r="E194" s="61" t="s">
        <v>40</v>
      </c>
      <c r="F194" s="87" t="s">
        <v>169</v>
      </c>
      <c r="G194" s="88"/>
      <c r="H194" s="88"/>
      <c r="I194" s="88"/>
      <c r="J194" s="88"/>
      <c r="K194" s="88"/>
    </row>
    <row r="195" spans="2:11" hidden="1" x14ac:dyDescent="0.3">
      <c r="B195" s="16">
        <v>1</v>
      </c>
      <c r="C195" s="16" t="str">
        <f>E194</f>
        <v>13.1)</v>
      </c>
      <c r="D195" s="17"/>
      <c r="E195" s="75"/>
      <c r="F195" s="26" t="s">
        <v>120</v>
      </c>
      <c r="G195" s="4">
        <v>1</v>
      </c>
    </row>
    <row r="196" spans="2:11" ht="34.5" hidden="1" x14ac:dyDescent="0.3">
      <c r="B196" s="18"/>
      <c r="C196" s="17">
        <v>1</v>
      </c>
      <c r="D196" s="16" t="str">
        <f t="shared" ref="D196:D202" ca="1" si="8">IF(AND(PropertyQ13=ForCodesYES,COUNTA(INDIRECT("$F"&amp;ROW()-C196&amp;":$K"&amp;ROW()-C196))&lt;&gt;COUNTA(INDIRECT("$F"&amp;ROW()&amp;":$K"&amp;ROW()))),OFFSET(D196,-C196,-1),"Ok")</f>
        <v>Ok</v>
      </c>
      <c r="E196" s="75"/>
      <c r="F196" s="27" t="s">
        <v>403</v>
      </c>
      <c r="G196" s="47"/>
    </row>
    <row r="197" spans="2:11" ht="51.75" hidden="1" x14ac:dyDescent="0.3">
      <c r="B197" s="18"/>
      <c r="C197" s="17">
        <v>2</v>
      </c>
      <c r="D197" s="16" t="str">
        <f t="shared" ca="1" si="8"/>
        <v>Ok</v>
      </c>
      <c r="E197" s="75"/>
      <c r="F197" s="27" t="s">
        <v>419</v>
      </c>
      <c r="G197" s="47"/>
    </row>
    <row r="198" spans="2:11" hidden="1" x14ac:dyDescent="0.3">
      <c r="B198" s="18"/>
      <c r="C198" s="17">
        <v>3</v>
      </c>
      <c r="D198" s="16" t="str">
        <f t="shared" ca="1" si="8"/>
        <v>Ok</v>
      </c>
      <c r="E198" s="75"/>
      <c r="F198" s="27" t="s">
        <v>249</v>
      </c>
      <c r="G198" s="47"/>
    </row>
    <row r="199" spans="2:11" ht="34.5" hidden="1" x14ac:dyDescent="0.3">
      <c r="B199" s="18"/>
      <c r="C199" s="17">
        <v>4</v>
      </c>
      <c r="D199" s="16" t="str">
        <f t="shared" ca="1" si="8"/>
        <v>Ok</v>
      </c>
      <c r="E199" s="75"/>
      <c r="F199" s="27" t="s">
        <v>250</v>
      </c>
      <c r="G199" s="50"/>
    </row>
    <row r="200" spans="2:11" hidden="1" x14ac:dyDescent="0.3">
      <c r="B200" s="18"/>
      <c r="C200" s="17">
        <v>5</v>
      </c>
      <c r="D200" s="16" t="str">
        <f t="shared" ca="1" si="8"/>
        <v>Ok</v>
      </c>
      <c r="E200" s="75"/>
      <c r="F200" s="27" t="s">
        <v>254</v>
      </c>
      <c r="G200" s="47"/>
    </row>
    <row r="201" spans="2:11" hidden="1" x14ac:dyDescent="0.3">
      <c r="B201" s="18"/>
      <c r="C201" s="17">
        <v>6</v>
      </c>
      <c r="D201" s="16" t="str">
        <f t="shared" ca="1" si="8"/>
        <v>Ok</v>
      </c>
      <c r="E201" s="75"/>
      <c r="F201" s="27" t="s">
        <v>229</v>
      </c>
      <c r="G201" s="50"/>
    </row>
    <row r="202" spans="2:11" ht="34.5" hidden="1" x14ac:dyDescent="0.3">
      <c r="B202" s="18"/>
      <c r="C202" s="17">
        <v>7</v>
      </c>
      <c r="D202" s="16" t="str">
        <f t="shared" ca="1" si="8"/>
        <v>Ok</v>
      </c>
      <c r="E202" s="75"/>
      <c r="F202" s="27" t="s">
        <v>420</v>
      </c>
      <c r="G202" s="50"/>
    </row>
    <row r="203" spans="2:11" ht="9.4" customHeight="1" x14ac:dyDescent="0.3">
      <c r="C203" s="16"/>
      <c r="D203" s="16"/>
    </row>
    <row r="204" spans="2:11" x14ac:dyDescent="0.3">
      <c r="B204" s="16">
        <v>1</v>
      </c>
      <c r="C204" s="16" t="str">
        <f>E204</f>
        <v>14)</v>
      </c>
      <c r="D204" s="16" t="str">
        <f>IF(PropertyQ14="",C204,"Ok")</f>
        <v>14)</v>
      </c>
      <c r="E204" s="25" t="s">
        <v>41</v>
      </c>
      <c r="F204" s="87" t="s">
        <v>338</v>
      </c>
      <c r="G204" s="88"/>
      <c r="H204" s="88"/>
      <c r="I204" s="88"/>
      <c r="J204" s="88"/>
      <c r="K204" s="45"/>
    </row>
    <row r="205" spans="2:11" hidden="1" x14ac:dyDescent="0.3">
      <c r="B205" s="16"/>
      <c r="C205" s="16"/>
      <c r="D205" s="16"/>
      <c r="E205" s="61" t="s">
        <v>42</v>
      </c>
      <c r="F205" s="87" t="s">
        <v>169</v>
      </c>
      <c r="G205" s="88"/>
      <c r="H205" s="88"/>
      <c r="I205" s="88"/>
      <c r="J205" s="88"/>
      <c r="K205" s="88"/>
    </row>
    <row r="206" spans="2:11" hidden="1" x14ac:dyDescent="0.3">
      <c r="B206" s="16">
        <v>1</v>
      </c>
      <c r="C206" s="16" t="str">
        <f>E205</f>
        <v>14.1)</v>
      </c>
      <c r="D206" s="17"/>
      <c r="E206" s="75"/>
      <c r="F206" s="26" t="s">
        <v>120</v>
      </c>
      <c r="G206" s="4">
        <v>1</v>
      </c>
    </row>
    <row r="207" spans="2:11" ht="34.5" hidden="1" x14ac:dyDescent="0.3">
      <c r="B207" s="18"/>
      <c r="C207" s="17">
        <v>1</v>
      </c>
      <c r="D207" s="16" t="str">
        <f ca="1">IF(AND(PropertyQ14=ForCodesYES,COUNTA(INDIRECT("$F"&amp;ROW()-C207&amp;":$K"&amp;ROW()-C207))&lt;&gt;COUNTA(INDIRECT("$F"&amp;ROW()&amp;":$K"&amp;ROW()))),OFFSET(D207,-C207,-1),"Ok")</f>
        <v>Ok</v>
      </c>
      <c r="E207" s="75"/>
      <c r="F207" s="27" t="s">
        <v>200</v>
      </c>
      <c r="G207" s="47"/>
    </row>
    <row r="208" spans="2:11" hidden="1" x14ac:dyDescent="0.3">
      <c r="B208" s="18"/>
      <c r="C208" s="17">
        <v>2</v>
      </c>
      <c r="D208" s="16"/>
      <c r="E208" s="75"/>
      <c r="F208" s="53" t="s">
        <v>258</v>
      </c>
      <c r="G208" s="54"/>
    </row>
    <row r="209" spans="2:11" hidden="1" x14ac:dyDescent="0.3">
      <c r="B209" s="18"/>
      <c r="C209" s="17">
        <v>3</v>
      </c>
      <c r="D209" s="16" t="str">
        <f ca="1">IF(AND(PropertyQ14=ForCodesYES,COUNTA(INDIRECT("$F"&amp;ROW()-C209&amp;":$K"&amp;ROW()-C209))&lt;&gt;COUNTA(INDIRECT("$F"&amp;ROW()&amp;":$K"&amp;ROW()))),OFFSET(D209,-C209,-1),"Ok")</f>
        <v>Ok</v>
      </c>
      <c r="E209" s="75"/>
      <c r="F209" s="27" t="s">
        <v>421</v>
      </c>
      <c r="G209" s="47"/>
    </row>
    <row r="210" spans="2:11" hidden="1" x14ac:dyDescent="0.3">
      <c r="B210" s="18"/>
      <c r="C210" s="17">
        <v>4</v>
      </c>
      <c r="D210" s="16" t="str">
        <f ca="1">IF(AND(PropertyQ14=ForCodesYES,COUNTA(INDIRECT("$F"&amp;ROW()-C210&amp;":$K"&amp;ROW()-C210))&lt;&gt;COUNTA(INDIRECT("$F"&amp;ROW()&amp;":$K"&amp;ROW()))),OFFSET(D210,-C210,-1),"Ok")</f>
        <v>Ok</v>
      </c>
      <c r="E210" s="75"/>
      <c r="F210" s="27" t="s">
        <v>229</v>
      </c>
      <c r="G210" s="50"/>
    </row>
    <row r="211" spans="2:11" hidden="1" x14ac:dyDescent="0.3">
      <c r="B211" s="18"/>
      <c r="C211" s="17">
        <v>5</v>
      </c>
      <c r="D211" s="16" t="str">
        <f ca="1">IF(AND(PropertyQ14=ForCodesYES,COUNTA(INDIRECT("$F"&amp;ROW()-C211&amp;":$K"&amp;ROW()-C211))&lt;&gt;COUNTA(INDIRECT("$F"&amp;ROW()&amp;":$K"&amp;ROW()))),OFFSET(D211,-C211,-1),"Ok")</f>
        <v>Ok</v>
      </c>
      <c r="E211" s="75"/>
      <c r="F211" s="27" t="s">
        <v>260</v>
      </c>
      <c r="G211" s="50"/>
    </row>
    <row r="212" spans="2:11" ht="9.4" hidden="1" customHeight="1" x14ac:dyDescent="0.3">
      <c r="C212" s="16"/>
      <c r="D212" s="16"/>
    </row>
    <row r="213" spans="2:11" hidden="1" x14ac:dyDescent="0.3">
      <c r="B213" s="16"/>
      <c r="C213" s="16" t="str">
        <f>E213</f>
        <v>14.2)</v>
      </c>
      <c r="D213" s="16"/>
      <c r="E213" s="61" t="s">
        <v>247</v>
      </c>
      <c r="F213" s="77" t="s">
        <v>61</v>
      </c>
      <c r="G213" s="78"/>
      <c r="H213" s="78"/>
      <c r="I213" s="78"/>
      <c r="J213" s="78"/>
      <c r="K213" s="79"/>
    </row>
    <row r="214" spans="2:11" hidden="1" x14ac:dyDescent="0.3">
      <c r="C214" s="16">
        <v>1</v>
      </c>
      <c r="D214" s="16" t="str">
        <f>IF(F214="",C213,"Ok")</f>
        <v>14.2)</v>
      </c>
      <c r="E214" s="11"/>
      <c r="F214" s="97"/>
      <c r="G214" s="103"/>
      <c r="H214" s="103"/>
      <c r="I214" s="103"/>
      <c r="J214" s="103"/>
      <c r="K214" s="103"/>
    </row>
    <row r="215" spans="2:11" hidden="1" x14ac:dyDescent="0.3">
      <c r="C215" s="16"/>
      <c r="D215" s="16"/>
      <c r="E215" s="12"/>
      <c r="F215" s="97"/>
      <c r="G215" s="103"/>
      <c r="H215" s="103"/>
      <c r="I215" s="103"/>
      <c r="J215" s="103"/>
      <c r="K215" s="103"/>
    </row>
    <row r="216" spans="2:11" hidden="1" x14ac:dyDescent="0.3">
      <c r="E216" s="13"/>
      <c r="F216" s="97"/>
      <c r="G216" s="103"/>
      <c r="H216" s="103"/>
      <c r="I216" s="103"/>
      <c r="J216" s="103"/>
      <c r="K216" s="103"/>
    </row>
    <row r="217" spans="2:11" ht="9.4" customHeight="1" x14ac:dyDescent="0.3">
      <c r="C217" s="16"/>
      <c r="D217" s="16"/>
    </row>
    <row r="218" spans="2:11" ht="49.15" customHeight="1" x14ac:dyDescent="0.3">
      <c r="B218" s="16">
        <v>1</v>
      </c>
      <c r="C218" s="16" t="str">
        <f>E218</f>
        <v>15)</v>
      </c>
      <c r="D218" s="16" t="str">
        <f>IF(PropertyQ15="",C218,"Ok")</f>
        <v>15)</v>
      </c>
      <c r="E218" s="25" t="s">
        <v>43</v>
      </c>
      <c r="F218" s="87" t="s">
        <v>422</v>
      </c>
      <c r="G218" s="88"/>
      <c r="H218" s="88"/>
      <c r="I218" s="88"/>
      <c r="J218" s="88"/>
      <c r="K218" s="45"/>
    </row>
    <row r="219" spans="2:11" hidden="1" x14ac:dyDescent="0.3">
      <c r="B219" s="16"/>
      <c r="C219" s="16"/>
      <c r="D219" s="16"/>
      <c r="E219" s="61" t="s">
        <v>44</v>
      </c>
      <c r="F219" s="87" t="s">
        <v>169</v>
      </c>
      <c r="G219" s="88"/>
      <c r="H219" s="88"/>
      <c r="I219" s="88"/>
      <c r="J219" s="88"/>
      <c r="K219" s="88"/>
    </row>
    <row r="220" spans="2:11" hidden="1" x14ac:dyDescent="0.3">
      <c r="B220" s="16">
        <v>1</v>
      </c>
      <c r="C220" s="16" t="str">
        <f>E219</f>
        <v>15.1)</v>
      </c>
      <c r="D220" s="17"/>
      <c r="E220" s="75"/>
      <c r="F220" s="26" t="s">
        <v>120</v>
      </c>
      <c r="G220" s="4">
        <v>1</v>
      </c>
    </row>
    <row r="221" spans="2:11" ht="34.5" hidden="1" x14ac:dyDescent="0.3">
      <c r="B221" s="18"/>
      <c r="C221" s="17">
        <v>1</v>
      </c>
      <c r="D221" s="16" t="str">
        <f ca="1">IF(AND(PropertyQ15=ForCodesYES,COUNTA(INDIRECT("$F"&amp;ROW()-C221&amp;":$K"&amp;ROW()-C221))&lt;&gt;COUNTA(INDIRECT("$F"&amp;ROW()&amp;":$K"&amp;ROW()))),OFFSET(D221,-C221,-1),"Ok")</f>
        <v>Ok</v>
      </c>
      <c r="E221" s="75"/>
      <c r="F221" s="27" t="s">
        <v>403</v>
      </c>
      <c r="G221" s="47"/>
    </row>
    <row r="222" spans="2:11" ht="34.5" hidden="1" x14ac:dyDescent="0.3">
      <c r="B222" s="18"/>
      <c r="C222" s="17">
        <v>2</v>
      </c>
      <c r="D222" s="16" t="str">
        <f ca="1">IF(AND(PropertyQ15=ForCodesYES,COUNTA(INDIRECT("$F"&amp;ROW()-C222&amp;":$K"&amp;ROW()-C222))&lt;&gt;COUNTA(INDIRECT("$F"&amp;ROW()&amp;":$K"&amp;ROW()))),OFFSET(D222,-C222,-1),"Ok")</f>
        <v>Ok</v>
      </c>
      <c r="E222" s="75"/>
      <c r="F222" s="27" t="s">
        <v>200</v>
      </c>
      <c r="G222" s="47"/>
    </row>
    <row r="223" spans="2:11" ht="34.5" hidden="1" x14ac:dyDescent="0.3">
      <c r="B223" s="18"/>
      <c r="C223" s="17">
        <v>3</v>
      </c>
      <c r="D223" s="16" t="str">
        <f ca="1">IF(AND(PropertyQ15=ForCodesYES,COUNTA(INDIRECT("$F"&amp;ROW()-C223&amp;":$K"&amp;ROW()-C223))&lt;&gt;COUNTA(INDIRECT("$F"&amp;ROW()&amp;":$K"&amp;ROW()))),OFFSET(D223,-C223,-1),"Ok")</f>
        <v>Ok</v>
      </c>
      <c r="E223" s="75"/>
      <c r="F223" s="27" t="s">
        <v>414</v>
      </c>
      <c r="G223" s="47"/>
    </row>
    <row r="224" spans="2:11" hidden="1" x14ac:dyDescent="0.3">
      <c r="B224" s="18"/>
      <c r="C224" s="17">
        <v>4</v>
      </c>
      <c r="D224" s="16"/>
      <c r="E224" s="75"/>
      <c r="F224" s="53" t="s">
        <v>258</v>
      </c>
      <c r="G224" s="54"/>
    </row>
    <row r="225" spans="2:11" hidden="1" x14ac:dyDescent="0.3">
      <c r="B225" s="18"/>
      <c r="C225" s="17">
        <v>5</v>
      </c>
      <c r="D225" s="16" t="str">
        <f ca="1">IF(AND(PropertyQ15=ForCodesYES,COUNTA(INDIRECT("$F"&amp;ROW()-C225&amp;":$K"&amp;ROW()-C225))&lt;&gt;COUNTA(INDIRECT("$F"&amp;ROW()&amp;":$K"&amp;ROW()))),OFFSET(D225,-C225,-1),"Ok")</f>
        <v>Ok</v>
      </c>
      <c r="E225" s="75"/>
      <c r="F225" s="27" t="s">
        <v>259</v>
      </c>
      <c r="G225" s="47"/>
    </row>
    <row r="226" spans="2:11" hidden="1" x14ac:dyDescent="0.3">
      <c r="B226" s="18"/>
      <c r="C226" s="17">
        <v>6</v>
      </c>
      <c r="D226" s="16" t="str">
        <f ca="1">IF(AND(PropertyQ15=ForCodesYES,COUNTA(INDIRECT("$F"&amp;ROW()-C226&amp;":$K"&amp;ROW()-C226))&lt;&gt;COUNTA(INDIRECT("$F"&amp;ROW()&amp;":$K"&amp;ROW()))),OFFSET(D226,-C226,-1),"Ok")</f>
        <v>Ok</v>
      </c>
      <c r="E226" s="75"/>
      <c r="F226" s="27" t="s">
        <v>229</v>
      </c>
      <c r="G226" s="50"/>
    </row>
    <row r="227" spans="2:11" hidden="1" x14ac:dyDescent="0.3">
      <c r="B227" s="18"/>
      <c r="C227" s="17">
        <v>7</v>
      </c>
      <c r="D227" s="16" t="str">
        <f ca="1">IF(AND(PropertyQ15=ForCodesYES,COUNTA(INDIRECT("$F"&amp;ROW()-C227&amp;":$K"&amp;ROW()-C227))&lt;&gt;COUNTA(INDIRECT("$F"&amp;ROW()&amp;":$K"&amp;ROW()))),OFFSET(D227,-C227,-1),"Ok")</f>
        <v>Ok</v>
      </c>
      <c r="E227" s="75"/>
      <c r="F227" s="27" t="s">
        <v>260</v>
      </c>
      <c r="G227" s="50"/>
    </row>
    <row r="228" spans="2:11" ht="9.4" customHeight="1" x14ac:dyDescent="0.3">
      <c r="C228" s="16"/>
      <c r="D228" s="16"/>
    </row>
    <row r="229" spans="2:11" x14ac:dyDescent="0.3">
      <c r="B229" s="16">
        <v>1</v>
      </c>
      <c r="C229" s="16" t="str">
        <f>E229</f>
        <v>16)</v>
      </c>
      <c r="D229" s="16" t="str">
        <f>IF(PropertyQ16="",C229,"Ok")</f>
        <v>16)</v>
      </c>
      <c r="E229" s="25" t="s">
        <v>45</v>
      </c>
      <c r="F229" s="87" t="s">
        <v>265</v>
      </c>
      <c r="G229" s="88"/>
      <c r="H229" s="88"/>
      <c r="I229" s="88"/>
      <c r="J229" s="88"/>
      <c r="K229" s="45"/>
    </row>
    <row r="230" spans="2:11" hidden="1" x14ac:dyDescent="0.3">
      <c r="B230" s="16"/>
      <c r="C230" s="16"/>
      <c r="D230" s="16"/>
      <c r="E230" s="61" t="s">
        <v>257</v>
      </c>
      <c r="F230" s="87" t="s">
        <v>169</v>
      </c>
      <c r="G230" s="88"/>
      <c r="H230" s="88"/>
      <c r="I230" s="88"/>
      <c r="J230" s="88"/>
      <c r="K230" s="88"/>
    </row>
    <row r="231" spans="2:11" hidden="1" x14ac:dyDescent="0.3">
      <c r="B231" s="16">
        <v>1</v>
      </c>
      <c r="C231" s="16" t="str">
        <f>E230</f>
        <v>16.1)</v>
      </c>
      <c r="D231" s="17"/>
      <c r="E231" s="75"/>
      <c r="F231" s="26" t="s">
        <v>120</v>
      </c>
      <c r="G231" s="4">
        <v>1</v>
      </c>
    </row>
    <row r="232" spans="2:11" ht="34.5" hidden="1" x14ac:dyDescent="0.3">
      <c r="B232" s="18"/>
      <c r="C232" s="17">
        <v>1</v>
      </c>
      <c r="D232" s="16" t="str">
        <f ca="1">IF(AND(PropertyQ16=ForCodesYES,COUNTA(INDIRECT("$F"&amp;ROW()-C232&amp;":$K"&amp;ROW()-C232))&lt;&gt;COUNTA(INDIRECT("$F"&amp;ROW()&amp;":$K"&amp;ROW()))),OFFSET(D232,-C232,-1),"Ok")</f>
        <v>Ok</v>
      </c>
      <c r="E232" s="75"/>
      <c r="F232" s="27" t="s">
        <v>200</v>
      </c>
      <c r="G232" s="47"/>
    </row>
    <row r="233" spans="2:11" hidden="1" x14ac:dyDescent="0.3">
      <c r="B233" s="18"/>
      <c r="C233" s="17">
        <v>2</v>
      </c>
      <c r="D233" s="16" t="str">
        <f ca="1">IF(AND(PropertyQ16=ForCodesYES,COUNTA(INDIRECT("$F"&amp;ROW()-C233&amp;":$K"&amp;ROW()-C233))&lt;&gt;COUNTA(INDIRECT("$F"&amp;ROW()&amp;":$K"&amp;ROW()))),OFFSET(D233,-C233,-1),"Ok")</f>
        <v>Ok</v>
      </c>
      <c r="E233" s="75"/>
      <c r="F233" s="27" t="s">
        <v>242</v>
      </c>
      <c r="G233" s="47"/>
    </row>
    <row r="234" spans="2:11" ht="34.5" hidden="1" x14ac:dyDescent="0.3">
      <c r="B234" s="18"/>
      <c r="C234" s="17">
        <v>3</v>
      </c>
      <c r="D234" s="16" t="str">
        <f ca="1">IF(AND(PropertyQ16=ForCodesYES,COUNTA(INDIRECT("$F"&amp;ROW()-C234&amp;":$K"&amp;ROW()-C234))&lt;&gt;COUNTA(INDIRECT("$F"&amp;ROW()&amp;":$K"&amp;ROW()))),OFFSET(D234,-C234,-1),"Ok")</f>
        <v>Ok</v>
      </c>
      <c r="E234" s="75"/>
      <c r="F234" s="27" t="s">
        <v>243</v>
      </c>
      <c r="G234" s="47"/>
    </row>
    <row r="235" spans="2:11" hidden="1" x14ac:dyDescent="0.3">
      <c r="B235" s="18"/>
      <c r="C235" s="17">
        <v>4</v>
      </c>
      <c r="D235" s="16"/>
      <c r="E235" s="75"/>
      <c r="F235" s="53" t="s">
        <v>267</v>
      </c>
      <c r="G235" s="54"/>
    </row>
    <row r="236" spans="2:11" hidden="1" x14ac:dyDescent="0.3">
      <c r="B236" s="18"/>
      <c r="C236" s="17">
        <v>5</v>
      </c>
      <c r="D236" s="16" t="str">
        <f ca="1">IF(AND(PropertyQ16=ForCodesYES,COUNTA(INDIRECT("$F"&amp;ROW()-C236&amp;":$K"&amp;ROW()-C236))&lt;&gt;COUNTA(INDIRECT("$F"&amp;ROW()&amp;":$K"&amp;ROW()))),OFFSET(D236,-C236,-1),"Ok")</f>
        <v>Ok</v>
      </c>
      <c r="E236" s="75"/>
      <c r="F236" s="27" t="s">
        <v>421</v>
      </c>
      <c r="G236" s="47"/>
    </row>
    <row r="237" spans="2:11" hidden="1" x14ac:dyDescent="0.3">
      <c r="B237" s="18"/>
      <c r="C237" s="17">
        <v>6</v>
      </c>
      <c r="D237" s="16" t="str">
        <f ca="1">IF(AND(PropertyQ16=ForCodesYES,COUNTA(INDIRECT("$F"&amp;ROW()-C237&amp;":$K"&amp;ROW()-C237))&lt;&gt;COUNTA(INDIRECT("$F"&amp;ROW()&amp;":$K"&amp;ROW()))),OFFSET(D237,-C237,-1),"Ok")</f>
        <v>Ok</v>
      </c>
      <c r="E237" s="75"/>
      <c r="F237" s="27" t="s">
        <v>229</v>
      </c>
      <c r="G237" s="50"/>
    </row>
    <row r="238" spans="2:11" hidden="1" x14ac:dyDescent="0.3">
      <c r="B238" s="18"/>
      <c r="C238" s="17">
        <v>7</v>
      </c>
      <c r="D238" s="16" t="str">
        <f ca="1">IF(AND(PropertyQ16=ForCodesYES,COUNTA(INDIRECT("$F"&amp;ROW()-C238&amp;":$K"&amp;ROW()-C238))&lt;&gt;COUNTA(INDIRECT("$F"&amp;ROW()&amp;":$K"&amp;ROW()))),OFFSET(D238,-C238,-1),"Ok")</f>
        <v>Ok</v>
      </c>
      <c r="E238" s="75"/>
      <c r="F238" s="27" t="s">
        <v>260</v>
      </c>
      <c r="G238" s="50"/>
    </row>
    <row r="239" spans="2:11" ht="9.4" customHeight="1" x14ac:dyDescent="0.3">
      <c r="C239" s="16"/>
      <c r="D239" s="16"/>
    </row>
    <row r="240" spans="2:11" ht="66.400000000000006" customHeight="1" x14ac:dyDescent="0.3">
      <c r="B240" s="16">
        <v>1</v>
      </c>
      <c r="C240" s="16" t="str">
        <f>E240</f>
        <v>17)</v>
      </c>
      <c r="D240" s="16" t="str">
        <f>IF(PropertyQ17="",C240,"Ok")</f>
        <v>17)</v>
      </c>
      <c r="E240" s="25" t="s">
        <v>46</v>
      </c>
      <c r="F240" s="87" t="s">
        <v>423</v>
      </c>
      <c r="G240" s="88"/>
      <c r="H240" s="88"/>
      <c r="I240" s="88"/>
      <c r="J240" s="88"/>
      <c r="K240" s="45"/>
    </row>
    <row r="241" spans="2:11" hidden="1" x14ac:dyDescent="0.3">
      <c r="B241" s="16"/>
      <c r="C241" s="16"/>
      <c r="D241" s="16"/>
      <c r="E241" s="61" t="s">
        <v>262</v>
      </c>
      <c r="F241" s="87" t="s">
        <v>169</v>
      </c>
      <c r="G241" s="88"/>
      <c r="H241" s="88"/>
      <c r="I241" s="88"/>
      <c r="J241" s="88"/>
      <c r="K241" s="88"/>
    </row>
    <row r="242" spans="2:11" hidden="1" x14ac:dyDescent="0.3">
      <c r="B242" s="16">
        <v>1</v>
      </c>
      <c r="C242" s="16" t="str">
        <f>E241</f>
        <v>17.1)</v>
      </c>
      <c r="D242" s="17"/>
      <c r="E242" s="75"/>
      <c r="F242" s="26" t="s">
        <v>120</v>
      </c>
      <c r="G242" s="4">
        <v>1</v>
      </c>
    </row>
    <row r="243" spans="2:11" ht="34.5" hidden="1" x14ac:dyDescent="0.3">
      <c r="B243" s="18"/>
      <c r="C243" s="17">
        <v>1</v>
      </c>
      <c r="D243" s="16" t="str">
        <f ca="1">IF(AND(PropertyQ17=ForCodesYES,COUNTA(INDIRECT("$F"&amp;ROW()-C243&amp;":$K"&amp;ROW()-C243))&lt;&gt;COUNTA(INDIRECT("$F"&amp;ROW()&amp;":$K"&amp;ROW()))),OFFSET(D243,-C243,-1),"Ok")</f>
        <v>Ok</v>
      </c>
      <c r="E243" s="75"/>
      <c r="F243" s="27" t="s">
        <v>403</v>
      </c>
      <c r="G243" s="47"/>
    </row>
    <row r="244" spans="2:11" ht="51.75" hidden="1" x14ac:dyDescent="0.3">
      <c r="B244" s="18"/>
      <c r="C244" s="17">
        <v>2</v>
      </c>
      <c r="D244" s="16" t="str">
        <f ca="1">IF(AND(PropertyQ17=ForCodesYES,COUNTA(INDIRECT("$F"&amp;ROW()-C244&amp;":$K"&amp;ROW()-C244))&lt;&gt;COUNTA(INDIRECT("$F"&amp;ROW()&amp;":$K"&amp;ROW()))),OFFSET(D244,-C244,-1),"Ok")</f>
        <v>Ok</v>
      </c>
      <c r="E244" s="75"/>
      <c r="F244" s="27" t="s">
        <v>424</v>
      </c>
      <c r="G244" s="47"/>
    </row>
    <row r="245" spans="2:11" hidden="1" x14ac:dyDescent="0.3">
      <c r="B245" s="18"/>
      <c r="C245" s="17">
        <v>3</v>
      </c>
      <c r="D245" s="16" t="str">
        <f ca="1">IF(AND(PropertyQ17=ForCodesYES,COUNTA(INDIRECT("$F"&amp;ROW()-C245&amp;":$K"&amp;ROW()-C245))&lt;&gt;COUNTA(INDIRECT("$F"&amp;ROW()&amp;":$K"&amp;ROW()))),OFFSET(D245,-C245,-1),"Ok")</f>
        <v>Ok</v>
      </c>
      <c r="E245" s="75"/>
      <c r="F245" s="27" t="s">
        <v>242</v>
      </c>
      <c r="G245" s="47"/>
    </row>
    <row r="246" spans="2:11" ht="34.5" hidden="1" x14ac:dyDescent="0.3">
      <c r="B246" s="18"/>
      <c r="C246" s="17">
        <v>4</v>
      </c>
      <c r="D246" s="16"/>
      <c r="E246" s="75"/>
      <c r="F246" s="27" t="s">
        <v>243</v>
      </c>
      <c r="G246" s="47"/>
    </row>
    <row r="247" spans="2:11" ht="34.5" hidden="1" x14ac:dyDescent="0.3">
      <c r="B247" s="18"/>
      <c r="C247" s="17">
        <v>5</v>
      </c>
      <c r="D247" s="16" t="str">
        <f ca="1">IF(AND(PropertyQ17=ForCodesYES,COUNTA(INDIRECT("$F"&amp;ROW()-C247&amp;":$K"&amp;ROW()-C247))&lt;&gt;COUNTA(INDIRECT("$F"&amp;ROW()&amp;":$K"&amp;ROW()))),OFFSET(D247,-C247,-1),"Ok")</f>
        <v>Ok</v>
      </c>
      <c r="E247" s="75"/>
      <c r="F247" s="27" t="s">
        <v>414</v>
      </c>
      <c r="G247" s="47"/>
    </row>
    <row r="248" spans="2:11" hidden="1" x14ac:dyDescent="0.3">
      <c r="B248" s="18"/>
      <c r="C248" s="17">
        <v>6</v>
      </c>
      <c r="D248" s="16"/>
      <c r="E248" s="75"/>
      <c r="F248" s="53" t="s">
        <v>267</v>
      </c>
      <c r="G248" s="54"/>
    </row>
    <row r="249" spans="2:11" hidden="1" x14ac:dyDescent="0.3">
      <c r="B249" s="18"/>
      <c r="C249" s="17">
        <v>7</v>
      </c>
      <c r="D249" s="16" t="str">
        <f ca="1">IF(AND(PropertyQ17=ForCodesYES,COUNTA(INDIRECT("$F"&amp;ROW()-C249&amp;":$K"&amp;ROW()-C249))&lt;&gt;COUNTA(INDIRECT("$F"&amp;ROW()&amp;":$K"&amp;ROW()))),OFFSET(D249,-C249,-1),"Ok")</f>
        <v>Ok</v>
      </c>
      <c r="E249" s="75"/>
      <c r="F249" s="27" t="s">
        <v>421</v>
      </c>
      <c r="G249" s="47"/>
    </row>
    <row r="250" spans="2:11" hidden="1" x14ac:dyDescent="0.3">
      <c r="B250" s="18"/>
      <c r="C250" s="17">
        <v>8</v>
      </c>
      <c r="D250" s="16" t="str">
        <f ca="1">IF(AND(PropertyQ17=ForCodesYES,COUNTA(INDIRECT("$F"&amp;ROW()-C250&amp;":$K"&amp;ROW()-C250))&lt;&gt;COUNTA(INDIRECT("$F"&amp;ROW()&amp;":$K"&amp;ROW()))),OFFSET(D250,-C250,-1),"Ok")</f>
        <v>Ok</v>
      </c>
      <c r="E250" s="75"/>
      <c r="F250" s="27" t="s">
        <v>229</v>
      </c>
      <c r="G250" s="50"/>
    </row>
    <row r="251" spans="2:11" hidden="1" x14ac:dyDescent="0.3">
      <c r="B251" s="18"/>
      <c r="C251" s="17">
        <v>9</v>
      </c>
      <c r="D251" s="16" t="str">
        <f ca="1">IF(AND(PropertyQ17=ForCodesYES,COUNTA(INDIRECT("$F"&amp;ROW()-C251&amp;":$K"&amp;ROW()-C251))&lt;&gt;COUNTA(INDIRECT("$F"&amp;ROW()&amp;":$K"&amp;ROW()))),OFFSET(D251,-C251,-1),"Ok")</f>
        <v>Ok</v>
      </c>
      <c r="E251" s="75"/>
      <c r="F251" s="27" t="s">
        <v>260</v>
      </c>
      <c r="G251" s="50"/>
    </row>
    <row r="252" spans="2:11" ht="9.4" hidden="1" customHeight="1" x14ac:dyDescent="0.3">
      <c r="C252" s="16"/>
      <c r="D252" s="16"/>
    </row>
    <row r="253" spans="2:11" hidden="1" x14ac:dyDescent="0.3">
      <c r="B253" s="16"/>
      <c r="C253" s="16" t="str">
        <f>E253</f>
        <v>17.2)</v>
      </c>
      <c r="D253" s="16"/>
      <c r="E253" s="61" t="s">
        <v>263</v>
      </c>
      <c r="F253" s="77" t="s">
        <v>61</v>
      </c>
      <c r="G253" s="78"/>
      <c r="H253" s="78"/>
      <c r="I253" s="78"/>
      <c r="J253" s="78"/>
      <c r="K253" s="79"/>
    </row>
    <row r="254" spans="2:11" hidden="1" x14ac:dyDescent="0.3">
      <c r="C254" s="16">
        <v>1</v>
      </c>
      <c r="D254" s="16" t="str">
        <f>IF(F254="",C253,"Ok")</f>
        <v>17.2)</v>
      </c>
      <c r="E254" s="11"/>
      <c r="F254" s="97"/>
      <c r="G254" s="103"/>
      <c r="H254" s="103"/>
      <c r="I254" s="103"/>
      <c r="J254" s="103"/>
      <c r="K254" s="103"/>
    </row>
    <row r="255" spans="2:11" hidden="1" x14ac:dyDescent="0.3">
      <c r="C255" s="16"/>
      <c r="D255" s="16"/>
      <c r="E255" s="12"/>
      <c r="F255" s="97"/>
      <c r="G255" s="103"/>
      <c r="H255" s="103"/>
      <c r="I255" s="103"/>
      <c r="J255" s="103"/>
      <c r="K255" s="103"/>
    </row>
    <row r="256" spans="2:11" hidden="1" x14ac:dyDescent="0.3">
      <c r="E256" s="13"/>
      <c r="F256" s="97"/>
      <c r="G256" s="103"/>
      <c r="H256" s="103"/>
      <c r="I256" s="103"/>
      <c r="J256" s="103"/>
      <c r="K256" s="103"/>
    </row>
    <row r="257" spans="2:11" ht="9.4" customHeight="1" x14ac:dyDescent="0.3">
      <c r="C257" s="16"/>
      <c r="D257" s="16"/>
    </row>
    <row r="258" spans="2:11" x14ac:dyDescent="0.3">
      <c r="B258" s="16">
        <v>1</v>
      </c>
      <c r="C258" s="16" t="str">
        <f>E258</f>
        <v>18)</v>
      </c>
      <c r="D258" s="16" t="str">
        <f>IF(PropertyQ18="",C258,"Ok")</f>
        <v>18)</v>
      </c>
      <c r="E258" s="25" t="s">
        <v>47</v>
      </c>
      <c r="F258" s="87" t="s">
        <v>271</v>
      </c>
      <c r="G258" s="88"/>
      <c r="H258" s="88"/>
      <c r="I258" s="88"/>
      <c r="J258" s="88"/>
      <c r="K258" s="45"/>
    </row>
    <row r="259" spans="2:11" hidden="1" x14ac:dyDescent="0.3">
      <c r="B259" s="16"/>
      <c r="C259" s="16"/>
      <c r="D259" s="16"/>
      <c r="E259" s="61" t="s">
        <v>49</v>
      </c>
      <c r="F259" s="87" t="s">
        <v>169</v>
      </c>
      <c r="G259" s="88"/>
      <c r="H259" s="88"/>
      <c r="I259" s="88"/>
      <c r="J259" s="88"/>
      <c r="K259" s="88"/>
    </row>
    <row r="260" spans="2:11" hidden="1" x14ac:dyDescent="0.3">
      <c r="B260" s="16">
        <v>1</v>
      </c>
      <c r="C260" s="16" t="str">
        <f>E259</f>
        <v>18.1)</v>
      </c>
      <c r="D260" s="17"/>
      <c r="E260" s="75"/>
      <c r="F260" s="26" t="s">
        <v>120</v>
      </c>
      <c r="G260" s="4">
        <v>1</v>
      </c>
    </row>
    <row r="261" spans="2:11" ht="34.5" hidden="1" x14ac:dyDescent="0.3">
      <c r="B261" s="18"/>
      <c r="C261" s="17">
        <v>1</v>
      </c>
      <c r="D261" s="16" t="str">
        <f ca="1">IF(AND(PropertyQ18=ForCodesYES,COUNTA(INDIRECT("$F"&amp;ROW()-C261&amp;":$K"&amp;ROW()-C261))&lt;&gt;COUNTA(INDIRECT("$F"&amp;ROW()&amp;":$K"&amp;ROW()))),OFFSET(D261,-C261,-1),"Ok")</f>
        <v>Ok</v>
      </c>
      <c r="E261" s="75"/>
      <c r="F261" s="27" t="s">
        <v>200</v>
      </c>
      <c r="G261" s="47"/>
    </row>
    <row r="262" spans="2:11" hidden="1" x14ac:dyDescent="0.3">
      <c r="B262" s="18"/>
      <c r="C262" s="17">
        <v>2</v>
      </c>
      <c r="D262" s="16"/>
      <c r="E262" s="75"/>
      <c r="F262" s="53" t="s">
        <v>272</v>
      </c>
      <c r="G262" s="54"/>
    </row>
    <row r="263" spans="2:11" hidden="1" x14ac:dyDescent="0.3">
      <c r="B263" s="18"/>
      <c r="C263" s="17">
        <v>3</v>
      </c>
      <c r="D263" s="16" t="str">
        <f ca="1">IF(AND(PropertyQ18=ForCodesYES,COUNTA(INDIRECT("$F"&amp;ROW()-C263&amp;":$K"&amp;ROW()-C263))&lt;&gt;COUNTA(INDIRECT("$F"&amp;ROW()&amp;":$K"&amp;ROW()))),OFFSET(D263,-C263,-1),"Ok")</f>
        <v>Ok</v>
      </c>
      <c r="E263" s="75"/>
      <c r="F263" s="27" t="s">
        <v>273</v>
      </c>
      <c r="G263" s="47"/>
    </row>
    <row r="264" spans="2:11" hidden="1" x14ac:dyDescent="0.3">
      <c r="B264" s="18"/>
      <c r="C264" s="17">
        <v>4</v>
      </c>
      <c r="D264" s="16" t="str">
        <f ca="1">IF(AND(PropertyQ18=ForCodesYES,COUNTA(INDIRECT("$F"&amp;ROW()-C264&amp;":$K"&amp;ROW()-C264))&lt;&gt;COUNTA(INDIRECT("$F"&amp;ROW()&amp;":$K"&amp;ROW()))),OFFSET(D264,-C264,-1),"Ok")</f>
        <v>Ok</v>
      </c>
      <c r="E264" s="75"/>
      <c r="F264" s="27" t="s">
        <v>421</v>
      </c>
      <c r="G264" s="47"/>
    </row>
    <row r="265" spans="2:11" hidden="1" x14ac:dyDescent="0.3">
      <c r="B265" s="18"/>
      <c r="C265" s="17">
        <v>5</v>
      </c>
      <c r="D265" s="16" t="str">
        <f ca="1">IF(AND(PropertyQ18=ForCodesYES,COUNTA(INDIRECT("$F"&amp;ROW()-C265&amp;":$K"&amp;ROW()-C265))&lt;&gt;COUNTA(INDIRECT("$F"&amp;ROW()&amp;":$K"&amp;ROW()))),OFFSET(D265,-C265,-1),"Ok")</f>
        <v>Ok</v>
      </c>
      <c r="E265" s="75"/>
      <c r="F265" s="27" t="s">
        <v>229</v>
      </c>
      <c r="G265" s="50"/>
    </row>
    <row r="266" spans="2:11" hidden="1" x14ac:dyDescent="0.3">
      <c r="B266" s="18"/>
      <c r="C266" s="17">
        <v>6</v>
      </c>
      <c r="D266" s="16" t="str">
        <f ca="1">IF(AND(PropertyQ18=ForCodesYES,COUNTA(INDIRECT("$F"&amp;ROW()-C266&amp;":$K"&amp;ROW()-C266))&lt;&gt;COUNTA(INDIRECT("$F"&amp;ROW()&amp;":$K"&amp;ROW()))),OFFSET(D266,-C266,-1),"Ok")</f>
        <v>Ok</v>
      </c>
      <c r="E266" s="75"/>
      <c r="F266" s="27" t="s">
        <v>260</v>
      </c>
      <c r="G266" s="50"/>
    </row>
    <row r="267" spans="2:11" ht="9.4" hidden="1" customHeight="1" x14ac:dyDescent="0.3">
      <c r="C267" s="16"/>
      <c r="D267" s="16"/>
    </row>
    <row r="268" spans="2:11" hidden="1" x14ac:dyDescent="0.3">
      <c r="B268" s="16"/>
      <c r="C268" s="16" t="str">
        <f>E268</f>
        <v>18.2)</v>
      </c>
      <c r="D268" s="16"/>
      <c r="E268" s="61" t="s">
        <v>266</v>
      </c>
      <c r="F268" s="77" t="s">
        <v>61</v>
      </c>
      <c r="G268" s="78"/>
      <c r="H268" s="78"/>
      <c r="I268" s="78"/>
      <c r="J268" s="78"/>
      <c r="K268" s="79"/>
    </row>
    <row r="269" spans="2:11" hidden="1" x14ac:dyDescent="0.3">
      <c r="C269" s="16">
        <v>1</v>
      </c>
      <c r="D269" s="16" t="str">
        <f>IF(F269="",C268,"Ok")</f>
        <v>18.2)</v>
      </c>
      <c r="E269" s="11"/>
      <c r="F269" s="97"/>
      <c r="G269" s="103"/>
      <c r="H269" s="103"/>
      <c r="I269" s="103"/>
      <c r="J269" s="103"/>
      <c r="K269" s="103"/>
    </row>
    <row r="270" spans="2:11" hidden="1" x14ac:dyDescent="0.3">
      <c r="C270" s="16"/>
      <c r="D270" s="16"/>
      <c r="E270" s="12"/>
      <c r="F270" s="97"/>
      <c r="G270" s="103"/>
      <c r="H270" s="103"/>
      <c r="I270" s="103"/>
      <c r="J270" s="103"/>
      <c r="K270" s="103"/>
    </row>
    <row r="271" spans="2:11" hidden="1" x14ac:dyDescent="0.3">
      <c r="E271" s="13"/>
      <c r="F271" s="97"/>
      <c r="G271" s="103"/>
      <c r="H271" s="103"/>
      <c r="I271" s="103"/>
      <c r="J271" s="103"/>
      <c r="K271" s="103"/>
    </row>
    <row r="272" spans="2:11" ht="9.4" customHeight="1" x14ac:dyDescent="0.3">
      <c r="C272" s="16"/>
      <c r="D272" s="16"/>
    </row>
    <row r="273" spans="2:11" ht="51" customHeight="1" x14ac:dyDescent="0.3">
      <c r="B273" s="16">
        <v>1</v>
      </c>
      <c r="C273" s="16" t="str">
        <f>E273</f>
        <v>19)</v>
      </c>
      <c r="D273" s="16" t="str">
        <f>IF(PropertyQ19="",C273,"Ok")</f>
        <v>19)</v>
      </c>
      <c r="E273" s="25" t="s">
        <v>54</v>
      </c>
      <c r="F273" s="87" t="s">
        <v>425</v>
      </c>
      <c r="G273" s="88"/>
      <c r="H273" s="88"/>
      <c r="I273" s="88"/>
      <c r="J273" s="88"/>
      <c r="K273" s="45"/>
    </row>
    <row r="274" spans="2:11" hidden="1" x14ac:dyDescent="0.3">
      <c r="B274" s="16"/>
      <c r="C274" s="16"/>
      <c r="D274" s="16"/>
      <c r="E274" s="61" t="s">
        <v>55</v>
      </c>
      <c r="F274" s="87" t="s">
        <v>169</v>
      </c>
      <c r="G274" s="88"/>
      <c r="H274" s="88"/>
      <c r="I274" s="88"/>
      <c r="J274" s="88"/>
      <c r="K274" s="88"/>
    </row>
    <row r="275" spans="2:11" hidden="1" x14ac:dyDescent="0.3">
      <c r="B275" s="16">
        <v>1</v>
      </c>
      <c r="C275" s="16" t="str">
        <f>E274</f>
        <v>19.1)</v>
      </c>
      <c r="D275" s="17"/>
      <c r="E275" s="75"/>
      <c r="F275" s="26" t="s">
        <v>120</v>
      </c>
      <c r="G275" s="4">
        <v>1</v>
      </c>
    </row>
    <row r="276" spans="2:11" ht="34.5" hidden="1" x14ac:dyDescent="0.3">
      <c r="B276" s="18"/>
      <c r="C276" s="17">
        <v>1</v>
      </c>
      <c r="D276" s="16" t="str">
        <f ca="1">IF(AND(PropertyQ19=ForCodesYES,COUNTA(INDIRECT("$F"&amp;ROW()-C276&amp;":$K"&amp;ROW()-C276))&lt;&gt;COUNTA(INDIRECT("$F"&amp;ROW()&amp;":$K"&amp;ROW()))),OFFSET(D276,-C276,-1),"Ok")</f>
        <v>Ok</v>
      </c>
      <c r="E276" s="75"/>
      <c r="F276" s="27" t="s">
        <v>403</v>
      </c>
      <c r="G276" s="47"/>
    </row>
    <row r="277" spans="2:11" ht="69" hidden="1" x14ac:dyDescent="0.3">
      <c r="B277" s="18"/>
      <c r="C277" s="17">
        <v>2</v>
      </c>
      <c r="D277" s="16" t="str">
        <f ca="1">IF(AND(PropertyQ19=ForCodesYES,COUNTA(INDIRECT("$F"&amp;ROW()-C277&amp;":$K"&amp;ROW()-C277))&lt;&gt;COUNTA(INDIRECT("$F"&amp;ROW()&amp;":$K"&amp;ROW()))),OFFSET(D277,-C277,-1),"Ok")</f>
        <v>Ok</v>
      </c>
      <c r="E277" s="75"/>
      <c r="F277" s="27" t="s">
        <v>426</v>
      </c>
      <c r="G277" s="47"/>
    </row>
    <row r="278" spans="2:11" ht="34.5" hidden="1" x14ac:dyDescent="0.3">
      <c r="B278" s="18"/>
      <c r="C278" s="17">
        <v>3</v>
      </c>
      <c r="D278" s="16" t="str">
        <f ca="1">IF(AND(PropertyQ19=ForCodesYES,COUNTA(INDIRECT("$F"&amp;ROW()-C278&amp;":$K"&amp;ROW()-C278))&lt;&gt;COUNTA(INDIRECT("$F"&amp;ROW()&amp;":$K"&amp;ROW()))),OFFSET(D278,-C278,-1),"Ok")</f>
        <v>Ok</v>
      </c>
      <c r="E278" s="75"/>
      <c r="F278" s="27" t="s">
        <v>414</v>
      </c>
      <c r="G278" s="47"/>
    </row>
    <row r="279" spans="2:11" hidden="1" x14ac:dyDescent="0.3">
      <c r="B279" s="18"/>
      <c r="C279" s="17">
        <v>4</v>
      </c>
      <c r="D279" s="16"/>
      <c r="E279" s="75"/>
      <c r="F279" s="53" t="s">
        <v>272</v>
      </c>
      <c r="G279" s="54"/>
    </row>
    <row r="280" spans="2:11" hidden="1" x14ac:dyDescent="0.3">
      <c r="B280" s="18"/>
      <c r="C280" s="17">
        <v>5</v>
      </c>
      <c r="D280" s="16" t="str">
        <f ca="1">IF(AND(PropertyQ19=ForCodesYES,COUNTA(INDIRECT("$F"&amp;ROW()-C280&amp;":$K"&amp;ROW()-C280))&lt;&gt;COUNTA(INDIRECT("$F"&amp;ROW()&amp;":$K"&amp;ROW()))),OFFSET(D280,-C280,-1),"Ok")</f>
        <v>Ok</v>
      </c>
      <c r="E280" s="75"/>
      <c r="F280" s="27" t="s">
        <v>273</v>
      </c>
      <c r="G280" s="47"/>
    </row>
    <row r="281" spans="2:11" hidden="1" x14ac:dyDescent="0.3">
      <c r="B281" s="18"/>
      <c r="C281" s="17">
        <v>6</v>
      </c>
      <c r="D281" s="16" t="str">
        <f ca="1">IF(AND(PropertyQ19=ForCodesYES,COUNTA(INDIRECT("$F"&amp;ROW()-C281&amp;":$K"&amp;ROW()-C281))&lt;&gt;COUNTA(INDIRECT("$F"&amp;ROW()&amp;":$K"&amp;ROW()))),OFFSET(D281,-C281,-1),"Ok")</f>
        <v>Ok</v>
      </c>
      <c r="E281" s="75"/>
      <c r="F281" s="27" t="s">
        <v>421</v>
      </c>
      <c r="G281" s="47"/>
    </row>
    <row r="282" spans="2:11" hidden="1" x14ac:dyDescent="0.3">
      <c r="B282" s="18"/>
      <c r="C282" s="17">
        <v>7</v>
      </c>
      <c r="D282" s="16" t="str">
        <f ca="1">IF(AND(PropertyQ19=ForCodesYES,COUNTA(INDIRECT("$F"&amp;ROW()-C282&amp;":$K"&amp;ROW()-C282))&lt;&gt;COUNTA(INDIRECT("$F"&amp;ROW()&amp;":$K"&amp;ROW()))),OFFSET(D282,-C282,-1),"Ok")</f>
        <v>Ok</v>
      </c>
      <c r="E282" s="75"/>
      <c r="F282" s="27" t="s">
        <v>229</v>
      </c>
      <c r="G282" s="50"/>
    </row>
    <row r="283" spans="2:11" hidden="1" x14ac:dyDescent="0.3">
      <c r="B283" s="18"/>
      <c r="C283" s="17">
        <v>8</v>
      </c>
      <c r="D283" s="16" t="str">
        <f ca="1">IF(AND(PropertyQ19=ForCodesYES,COUNTA(INDIRECT("$F"&amp;ROW()-C283&amp;":$K"&amp;ROW()-C283))&lt;&gt;COUNTA(INDIRECT("$F"&amp;ROW()&amp;":$K"&amp;ROW()))),OFFSET(D283,-C283,-1),"Ok")</f>
        <v>Ok</v>
      </c>
      <c r="E283" s="75"/>
      <c r="F283" s="27" t="s">
        <v>260</v>
      </c>
      <c r="G283" s="50"/>
    </row>
    <row r="284" spans="2:11" ht="9.4" customHeight="1" x14ac:dyDescent="0.3">
      <c r="C284" s="16"/>
      <c r="D284" s="16"/>
    </row>
    <row r="285" spans="2:11" x14ac:dyDescent="0.3">
      <c r="B285" s="16">
        <v>1</v>
      </c>
      <c r="C285" s="16" t="str">
        <f>E285</f>
        <v>20)</v>
      </c>
      <c r="D285" s="16" t="str">
        <f>IF(PropertyQ20="",C285,"Ok")</f>
        <v>20)</v>
      </c>
      <c r="E285" s="25" t="s">
        <v>58</v>
      </c>
      <c r="F285" s="87" t="s">
        <v>427</v>
      </c>
      <c r="G285" s="88"/>
      <c r="H285" s="88"/>
      <c r="I285" s="88"/>
      <c r="J285" s="88"/>
      <c r="K285" s="45"/>
    </row>
    <row r="286" spans="2:11" hidden="1" x14ac:dyDescent="0.3">
      <c r="B286" s="16"/>
      <c r="C286" s="16"/>
      <c r="D286" s="16"/>
      <c r="E286" s="61" t="s">
        <v>59</v>
      </c>
      <c r="F286" s="87" t="s">
        <v>169</v>
      </c>
      <c r="G286" s="88"/>
      <c r="H286" s="88"/>
      <c r="I286" s="88"/>
      <c r="J286" s="88"/>
      <c r="K286" s="88"/>
    </row>
    <row r="287" spans="2:11" hidden="1" x14ac:dyDescent="0.3">
      <c r="B287" s="16">
        <v>1</v>
      </c>
      <c r="C287" s="16" t="str">
        <f>E286</f>
        <v>20.1)</v>
      </c>
      <c r="D287" s="17"/>
      <c r="E287" s="75"/>
      <c r="F287" s="26" t="s">
        <v>120</v>
      </c>
      <c r="G287" s="4">
        <v>1</v>
      </c>
    </row>
    <row r="288" spans="2:11" ht="34.5" hidden="1" x14ac:dyDescent="0.3">
      <c r="B288" s="18"/>
      <c r="C288" s="17">
        <v>1</v>
      </c>
      <c r="D288" s="16" t="str">
        <f t="shared" ref="D288:D293" ca="1" si="9">IF(AND(PropertyQ20=ForCodesYES,COUNTA(INDIRECT("$F"&amp;ROW()-C288&amp;":$K"&amp;ROW()-C288))&lt;&gt;COUNTA(INDIRECT("$F"&amp;ROW()&amp;":$K"&amp;ROW()))),OFFSET(D288,-C288,-1),"Ok")</f>
        <v>Ok</v>
      </c>
      <c r="E288" s="75"/>
      <c r="F288" s="27" t="s">
        <v>275</v>
      </c>
      <c r="G288" s="47"/>
    </row>
    <row r="289" spans="2:11" hidden="1" x14ac:dyDescent="0.3">
      <c r="B289" s="18"/>
      <c r="C289" s="17">
        <v>2</v>
      </c>
      <c r="D289" s="16" t="str">
        <f t="shared" ca="1" si="9"/>
        <v>Ok</v>
      </c>
      <c r="E289" s="75"/>
      <c r="F289" s="27" t="s">
        <v>276</v>
      </c>
      <c r="G289" s="47"/>
    </row>
    <row r="290" spans="2:11" ht="69" hidden="1" x14ac:dyDescent="0.3">
      <c r="B290" s="18"/>
      <c r="C290" s="17">
        <v>3</v>
      </c>
      <c r="D290" s="16" t="str">
        <f t="shared" ca="1" si="9"/>
        <v>Ok</v>
      </c>
      <c r="E290" s="75"/>
      <c r="F290" s="27" t="s">
        <v>277</v>
      </c>
      <c r="G290" s="47"/>
    </row>
    <row r="291" spans="2:11" hidden="1" x14ac:dyDescent="0.3">
      <c r="B291" s="18"/>
      <c r="C291" s="17">
        <v>4</v>
      </c>
      <c r="D291" s="16" t="str">
        <f t="shared" ca="1" si="9"/>
        <v>Ok</v>
      </c>
      <c r="E291" s="75"/>
      <c r="F291" s="27" t="s">
        <v>278</v>
      </c>
      <c r="G291" s="50"/>
    </row>
    <row r="292" spans="2:11" hidden="1" x14ac:dyDescent="0.3">
      <c r="B292" s="18"/>
      <c r="C292" s="17">
        <v>5</v>
      </c>
      <c r="D292" s="16" t="str">
        <f t="shared" ca="1" si="9"/>
        <v>Ok</v>
      </c>
      <c r="E292" s="75"/>
      <c r="F292" s="27" t="s">
        <v>280</v>
      </c>
      <c r="G292" s="47"/>
    </row>
    <row r="293" spans="2:11" hidden="1" x14ac:dyDescent="0.3">
      <c r="B293" s="18"/>
      <c r="C293" s="17">
        <v>6</v>
      </c>
      <c r="D293" s="16" t="str">
        <f t="shared" ca="1" si="9"/>
        <v>Ok</v>
      </c>
      <c r="E293" s="75"/>
      <c r="F293" s="27" t="s">
        <v>281</v>
      </c>
      <c r="G293" s="50"/>
    </row>
    <row r="294" spans="2:11" ht="51.75" hidden="1" x14ac:dyDescent="0.3">
      <c r="B294" s="18"/>
      <c r="C294" s="17">
        <v>7</v>
      </c>
      <c r="D294" s="16"/>
      <c r="E294" s="75"/>
      <c r="F294" s="27" t="s">
        <v>279</v>
      </c>
      <c r="G294" s="47"/>
    </row>
    <row r="295" spans="2:11" ht="9.4" hidden="1" customHeight="1" x14ac:dyDescent="0.3">
      <c r="C295" s="16"/>
      <c r="D295" s="16"/>
    </row>
    <row r="296" spans="2:11" hidden="1" x14ac:dyDescent="0.3">
      <c r="B296" s="16"/>
      <c r="C296" s="16" t="str">
        <f>E296</f>
        <v>20.2)</v>
      </c>
      <c r="D296" s="16"/>
      <c r="E296" s="61" t="s">
        <v>270</v>
      </c>
      <c r="F296" s="77" t="s">
        <v>61</v>
      </c>
      <c r="G296" s="78"/>
      <c r="H296" s="78"/>
      <c r="I296" s="78"/>
      <c r="J296" s="78"/>
      <c r="K296" s="79"/>
    </row>
    <row r="297" spans="2:11" hidden="1" x14ac:dyDescent="0.3">
      <c r="C297" s="16">
        <v>1</v>
      </c>
      <c r="D297" s="16" t="str">
        <f>IF(F297="",C296,"Ok")</f>
        <v>20.2)</v>
      </c>
      <c r="E297" s="11"/>
      <c r="F297" s="116"/>
      <c r="G297" s="117"/>
      <c r="H297" s="117"/>
      <c r="I297" s="117"/>
      <c r="J297" s="117"/>
      <c r="K297" s="118"/>
    </row>
    <row r="298" spans="2:11" hidden="1" x14ac:dyDescent="0.3">
      <c r="C298" s="16"/>
      <c r="D298" s="16"/>
      <c r="E298" s="12"/>
      <c r="F298" s="119"/>
      <c r="G298" s="120"/>
      <c r="H298" s="120"/>
      <c r="I298" s="120"/>
      <c r="J298" s="120"/>
      <c r="K298" s="121"/>
    </row>
    <row r="299" spans="2:11" hidden="1" x14ac:dyDescent="0.3">
      <c r="E299" s="13"/>
      <c r="F299" s="122"/>
      <c r="G299" s="123"/>
      <c r="H299" s="123"/>
      <c r="I299" s="123"/>
      <c r="J299" s="123"/>
      <c r="K299" s="124"/>
    </row>
    <row r="300" spans="2:11" ht="9.4" customHeight="1" x14ac:dyDescent="0.3">
      <c r="C300" s="16"/>
      <c r="D300" s="16"/>
    </row>
  </sheetData>
  <sheetProtection algorithmName="SHA-512" hashValue="F6tkr5cdv+abVd2C30abGdmy3IApvyl8tSZDQanHshsttisnnSyXyBNksMoJ+p65surQzj+fD9D7Sit9Lb0+nA==" saltValue="mn4ZLnHVmUbjRUcLVd+osg==" spinCount="100000" sheet="1" objects="1" scenarios="1" selectLockedCells="1"/>
  <mergeCells count="82">
    <mergeCell ref="F297:K299"/>
    <mergeCell ref="F296:K296"/>
    <mergeCell ref="F79:K81"/>
    <mergeCell ref="F83:J83"/>
    <mergeCell ref="F84:K84"/>
    <mergeCell ref="F95:K95"/>
    <mergeCell ref="F127:J127"/>
    <mergeCell ref="F128:K128"/>
    <mergeCell ref="F154:J154"/>
    <mergeCell ref="F155:K155"/>
    <mergeCell ref="F165:J165"/>
    <mergeCell ref="F166:K166"/>
    <mergeCell ref="F219:K219"/>
    <mergeCell ref="F229:J229"/>
    <mergeCell ref="F230:K230"/>
    <mergeCell ref="F254:K256"/>
    <mergeCell ref="F61:K63"/>
    <mergeCell ref="F65:J65"/>
    <mergeCell ref="F66:K66"/>
    <mergeCell ref="E67:E76"/>
    <mergeCell ref="F78:K78"/>
    <mergeCell ref="E96:E106"/>
    <mergeCell ref="E36:E47"/>
    <mergeCell ref="F94:J94"/>
    <mergeCell ref="J10:K10"/>
    <mergeCell ref="J12:K12"/>
    <mergeCell ref="E14:K14"/>
    <mergeCell ref="F17:J17"/>
    <mergeCell ref="F18:K18"/>
    <mergeCell ref="E19:E32"/>
    <mergeCell ref="F34:J34"/>
    <mergeCell ref="F35:K35"/>
    <mergeCell ref="F49:J49"/>
    <mergeCell ref="F50:K50"/>
    <mergeCell ref="E51:E58"/>
    <mergeCell ref="F60:K60"/>
    <mergeCell ref="E85:E92"/>
    <mergeCell ref="E129:E136"/>
    <mergeCell ref="F108:J108"/>
    <mergeCell ref="F109:K109"/>
    <mergeCell ref="E110:E120"/>
    <mergeCell ref="F122:K122"/>
    <mergeCell ref="F123:K125"/>
    <mergeCell ref="E156:E163"/>
    <mergeCell ref="F138:J138"/>
    <mergeCell ref="F139:K139"/>
    <mergeCell ref="E140:E147"/>
    <mergeCell ref="F149:K149"/>
    <mergeCell ref="F150:K152"/>
    <mergeCell ref="E167:E175"/>
    <mergeCell ref="F177:K177"/>
    <mergeCell ref="F178:K180"/>
    <mergeCell ref="F193:J193"/>
    <mergeCell ref="F194:K194"/>
    <mergeCell ref="E195:E202"/>
    <mergeCell ref="F182:J182"/>
    <mergeCell ref="F183:K183"/>
    <mergeCell ref="E184:E191"/>
    <mergeCell ref="F218:J218"/>
    <mergeCell ref="F253:K253"/>
    <mergeCell ref="E220:E227"/>
    <mergeCell ref="F204:J204"/>
    <mergeCell ref="F205:K205"/>
    <mergeCell ref="E206:E211"/>
    <mergeCell ref="F213:K213"/>
    <mergeCell ref="F214:K216"/>
    <mergeCell ref="E15:K15"/>
    <mergeCell ref="E287:E294"/>
    <mergeCell ref="F273:J273"/>
    <mergeCell ref="F274:K274"/>
    <mergeCell ref="E275:E283"/>
    <mergeCell ref="F285:J285"/>
    <mergeCell ref="F286:K286"/>
    <mergeCell ref="F258:J258"/>
    <mergeCell ref="F259:K259"/>
    <mergeCell ref="E260:E266"/>
    <mergeCell ref="F268:K268"/>
    <mergeCell ref="F269:K271"/>
    <mergeCell ref="E231:E238"/>
    <mergeCell ref="F240:J240"/>
    <mergeCell ref="F241:K241"/>
    <mergeCell ref="E242:E251"/>
  </mergeCells>
  <conditionalFormatting sqref="K17 G20:G22 G24:G32 G246:G247 G116 G168:G169">
    <cfRule type="expression" dxfId="248" priority="1985">
      <formula>G17=""</formula>
    </cfRule>
  </conditionalFormatting>
  <conditionalFormatting sqref="K34 G37 G39:G43 G45 G47">
    <cfRule type="expression" dxfId="247" priority="1829">
      <formula>G34=""</formula>
    </cfRule>
  </conditionalFormatting>
  <conditionalFormatting sqref="G38">
    <cfRule type="expression" dxfId="246" priority="1828">
      <formula>G38=""</formula>
    </cfRule>
  </conditionalFormatting>
  <conditionalFormatting sqref="G44">
    <cfRule type="expression" dxfId="245" priority="1826">
      <formula>G44=""</formula>
    </cfRule>
  </conditionalFormatting>
  <conditionalFormatting sqref="K49">
    <cfRule type="expression" dxfId="244" priority="1795">
      <formula>K49=""</formula>
    </cfRule>
  </conditionalFormatting>
  <conditionalFormatting sqref="F61:F62">
    <cfRule type="expression" dxfId="243" priority="1793">
      <formula>F61=""</formula>
    </cfRule>
  </conditionalFormatting>
  <conditionalFormatting sqref="K65 G68 G70:G72 G74">
    <cfRule type="expression" dxfId="242" priority="1767">
      <formula>G65=""</formula>
    </cfRule>
  </conditionalFormatting>
  <conditionalFormatting sqref="G69">
    <cfRule type="expression" dxfId="241" priority="1766">
      <formula>G69=""</formula>
    </cfRule>
  </conditionalFormatting>
  <conditionalFormatting sqref="F79:F80">
    <cfRule type="expression" dxfId="240" priority="1765">
      <formula>F79=""</formula>
    </cfRule>
  </conditionalFormatting>
  <conditionalFormatting sqref="G73">
    <cfRule type="expression" dxfId="239" priority="1764">
      <formula>G73=""</formula>
    </cfRule>
  </conditionalFormatting>
  <conditionalFormatting sqref="K83 G89:G90">
    <cfRule type="expression" dxfId="238" priority="1739">
      <formula>G83=""</formula>
    </cfRule>
  </conditionalFormatting>
  <conditionalFormatting sqref="G91">
    <cfRule type="expression" dxfId="237" priority="1736">
      <formula>G91=""</formula>
    </cfRule>
  </conditionalFormatting>
  <conditionalFormatting sqref="G92">
    <cfRule type="expression" dxfId="236" priority="1735">
      <formula>G92=""</formula>
    </cfRule>
  </conditionalFormatting>
  <conditionalFormatting sqref="K94 G97 G99 G101:G102">
    <cfRule type="expression" dxfId="235" priority="1710">
      <formula>G94=""</formula>
    </cfRule>
  </conditionalFormatting>
  <conditionalFormatting sqref="G98">
    <cfRule type="expression" dxfId="234" priority="1709">
      <formula>G98=""</formula>
    </cfRule>
  </conditionalFormatting>
  <conditionalFormatting sqref="G105">
    <cfRule type="expression" dxfId="233" priority="1707">
      <formula>G105=""</formula>
    </cfRule>
  </conditionalFormatting>
  <conditionalFormatting sqref="G106">
    <cfRule type="expression" dxfId="232" priority="1706">
      <formula>G106=""</formula>
    </cfRule>
  </conditionalFormatting>
  <conditionalFormatting sqref="G100">
    <cfRule type="expression" dxfId="231" priority="1705">
      <formula>G100=""</formula>
    </cfRule>
  </conditionalFormatting>
  <conditionalFormatting sqref="K108 G113">
    <cfRule type="expression" dxfId="230" priority="1664">
      <formula>G108=""</formula>
    </cfRule>
  </conditionalFormatting>
  <conditionalFormatting sqref="F123:F124">
    <cfRule type="expression" dxfId="229" priority="1662">
      <formula>F123=""</formula>
    </cfRule>
  </conditionalFormatting>
  <conditionalFormatting sqref="G119">
    <cfRule type="expression" dxfId="228" priority="1661">
      <formula>G119=""</formula>
    </cfRule>
  </conditionalFormatting>
  <conditionalFormatting sqref="G120">
    <cfRule type="expression" dxfId="227" priority="1660">
      <formula>G120=""</formula>
    </cfRule>
  </conditionalFormatting>
  <conditionalFormatting sqref="G114:G115">
    <cfRule type="expression" dxfId="226" priority="1659">
      <formula>G114=""</formula>
    </cfRule>
  </conditionalFormatting>
  <conditionalFormatting sqref="K127">
    <cfRule type="expression" dxfId="225" priority="1609">
      <formula>K127=""</formula>
    </cfRule>
  </conditionalFormatting>
  <conditionalFormatting sqref="K138">
    <cfRule type="expression" dxfId="224" priority="1546">
      <formula>K138=""</formula>
    </cfRule>
  </conditionalFormatting>
  <conditionalFormatting sqref="G143">
    <cfRule type="expression" dxfId="223" priority="1545">
      <formula>G143=""</formula>
    </cfRule>
  </conditionalFormatting>
  <conditionalFormatting sqref="F150:F151">
    <cfRule type="expression" dxfId="222" priority="1544">
      <formula>F150=""</formula>
    </cfRule>
  </conditionalFormatting>
  <conditionalFormatting sqref="G146">
    <cfRule type="expression" dxfId="221" priority="1543">
      <formula>G146=""</formula>
    </cfRule>
  </conditionalFormatting>
  <conditionalFormatting sqref="G147">
    <cfRule type="expression" dxfId="220" priority="1542">
      <formula>G147=""</formula>
    </cfRule>
  </conditionalFormatting>
  <conditionalFormatting sqref="K154 G157 G159">
    <cfRule type="expression" dxfId="219" priority="1513">
      <formula>G154=""</formula>
    </cfRule>
  </conditionalFormatting>
  <conditionalFormatting sqref="G158">
    <cfRule type="expression" dxfId="218" priority="1512">
      <formula>G158=""</formula>
    </cfRule>
  </conditionalFormatting>
  <conditionalFormatting sqref="G162">
    <cfRule type="expression" dxfId="217" priority="1510">
      <formula>G162=""</formula>
    </cfRule>
  </conditionalFormatting>
  <conditionalFormatting sqref="G163">
    <cfRule type="expression" dxfId="216" priority="1509">
      <formula>G163=""</formula>
    </cfRule>
  </conditionalFormatting>
  <conditionalFormatting sqref="K165 G170">
    <cfRule type="expression" dxfId="215" priority="1482">
      <formula>G165=""</formula>
    </cfRule>
  </conditionalFormatting>
  <conditionalFormatting sqref="F178:F179">
    <cfRule type="expression" dxfId="214" priority="1480">
      <formula>F178=""</formula>
    </cfRule>
  </conditionalFormatting>
  <conditionalFormatting sqref="G173:G174">
    <cfRule type="expression" dxfId="213" priority="1479">
      <formula>G173=""</formula>
    </cfRule>
  </conditionalFormatting>
  <conditionalFormatting sqref="G175">
    <cfRule type="expression" dxfId="212" priority="1478">
      <formula>G175=""</formula>
    </cfRule>
  </conditionalFormatting>
  <conditionalFormatting sqref="K182 G185:G186">
    <cfRule type="expression" dxfId="211" priority="1445">
      <formula>G182=""</formula>
    </cfRule>
  </conditionalFormatting>
  <conditionalFormatting sqref="G187">
    <cfRule type="expression" dxfId="210" priority="1444">
      <formula>G187=""</formula>
    </cfRule>
  </conditionalFormatting>
  <conditionalFormatting sqref="G189">
    <cfRule type="expression" dxfId="209" priority="1442">
      <formula>G189=""</formula>
    </cfRule>
  </conditionalFormatting>
  <conditionalFormatting sqref="G191">
    <cfRule type="expression" dxfId="208" priority="1441">
      <formula>G191=""</formula>
    </cfRule>
  </conditionalFormatting>
  <conditionalFormatting sqref="G188">
    <cfRule type="expression" dxfId="207" priority="1440">
      <formula>G188=""</formula>
    </cfRule>
  </conditionalFormatting>
  <conditionalFormatting sqref="K193 G198">
    <cfRule type="expression" dxfId="206" priority="1399">
      <formula>G193=""</formula>
    </cfRule>
  </conditionalFormatting>
  <conditionalFormatting sqref="G199">
    <cfRule type="expression" dxfId="205" priority="1398">
      <formula>G199=""</formula>
    </cfRule>
  </conditionalFormatting>
  <conditionalFormatting sqref="G201">
    <cfRule type="expression" dxfId="204" priority="1396">
      <formula>G201=""</formula>
    </cfRule>
  </conditionalFormatting>
  <conditionalFormatting sqref="G202">
    <cfRule type="expression" dxfId="203" priority="1395">
      <formula>G202=""</formula>
    </cfRule>
  </conditionalFormatting>
  <conditionalFormatting sqref="K204 G207">
    <cfRule type="expression" dxfId="202" priority="1358">
      <formula>G204=""</formula>
    </cfRule>
  </conditionalFormatting>
  <conditionalFormatting sqref="F214:F215">
    <cfRule type="expression" dxfId="201" priority="1356">
      <formula>F214=""</formula>
    </cfRule>
  </conditionalFormatting>
  <conditionalFormatting sqref="G210">
    <cfRule type="expression" dxfId="200" priority="1355">
      <formula>G210=""</formula>
    </cfRule>
  </conditionalFormatting>
  <conditionalFormatting sqref="G211">
    <cfRule type="expression" dxfId="199" priority="1354">
      <formula>G211=""</formula>
    </cfRule>
  </conditionalFormatting>
  <conditionalFormatting sqref="K218 G223 G225">
    <cfRule type="expression" dxfId="198" priority="1329">
      <formula>G218=""</formula>
    </cfRule>
  </conditionalFormatting>
  <conditionalFormatting sqref="G226">
    <cfRule type="expression" dxfId="197" priority="1327">
      <formula>G226=""</formula>
    </cfRule>
  </conditionalFormatting>
  <conditionalFormatting sqref="G227">
    <cfRule type="expression" dxfId="196" priority="1326">
      <formula>G227=""</formula>
    </cfRule>
  </conditionalFormatting>
  <conditionalFormatting sqref="K229 G232:G234 G236">
    <cfRule type="expression" dxfId="195" priority="1301">
      <formula>G229=""</formula>
    </cfRule>
  </conditionalFormatting>
  <conditionalFormatting sqref="G237">
    <cfRule type="expression" dxfId="194" priority="1299">
      <formula>G237=""</formula>
    </cfRule>
  </conditionalFormatting>
  <conditionalFormatting sqref="G238">
    <cfRule type="expression" dxfId="193" priority="1298">
      <formula>G238=""</formula>
    </cfRule>
  </conditionalFormatting>
  <conditionalFormatting sqref="K240 G249">
    <cfRule type="expression" dxfId="192" priority="1270">
      <formula>G240=""</formula>
    </cfRule>
  </conditionalFormatting>
  <conditionalFormatting sqref="F254:F255">
    <cfRule type="expression" dxfId="191" priority="1269">
      <formula>F254=""</formula>
    </cfRule>
  </conditionalFormatting>
  <conditionalFormatting sqref="G250">
    <cfRule type="expression" dxfId="190" priority="1268">
      <formula>G250=""</formula>
    </cfRule>
  </conditionalFormatting>
  <conditionalFormatting sqref="G251">
    <cfRule type="expression" dxfId="189" priority="1267">
      <formula>G251=""</formula>
    </cfRule>
  </conditionalFormatting>
  <conditionalFormatting sqref="K258 G261 G263:G264">
    <cfRule type="expression" dxfId="188" priority="1242">
      <formula>G258=""</formula>
    </cfRule>
  </conditionalFormatting>
  <conditionalFormatting sqref="F269:F270">
    <cfRule type="expression" dxfId="187" priority="1241">
      <formula>F269=""</formula>
    </cfRule>
  </conditionalFormatting>
  <conditionalFormatting sqref="G265">
    <cfRule type="expression" dxfId="186" priority="1240">
      <formula>G265=""</formula>
    </cfRule>
  </conditionalFormatting>
  <conditionalFormatting sqref="G266">
    <cfRule type="expression" dxfId="185" priority="1239">
      <formula>G266=""</formula>
    </cfRule>
  </conditionalFormatting>
  <conditionalFormatting sqref="K273 G278 G280:G281">
    <cfRule type="expression" dxfId="184" priority="1214">
      <formula>G273=""</formula>
    </cfRule>
  </conditionalFormatting>
  <conditionalFormatting sqref="G282">
    <cfRule type="expression" dxfId="183" priority="1212">
      <formula>G282=""</formula>
    </cfRule>
  </conditionalFormatting>
  <conditionalFormatting sqref="G283">
    <cfRule type="expression" dxfId="182" priority="1211">
      <formula>G283=""</formula>
    </cfRule>
  </conditionalFormatting>
  <conditionalFormatting sqref="K285 G288:G290">
    <cfRule type="expression" dxfId="181" priority="1186">
      <formula>G285=""</formula>
    </cfRule>
  </conditionalFormatting>
  <conditionalFormatting sqref="G291">
    <cfRule type="expression" dxfId="180" priority="1185">
      <formula>G291=""</formula>
    </cfRule>
  </conditionalFormatting>
  <conditionalFormatting sqref="F297:F298">
    <cfRule type="expression" dxfId="179" priority="1184">
      <formula>F297=""</formula>
    </cfRule>
  </conditionalFormatting>
  <conditionalFormatting sqref="G293:G294">
    <cfRule type="expression" dxfId="178" priority="1183">
      <formula>G293=""</formula>
    </cfRule>
  </conditionalFormatting>
  <conditionalFormatting sqref="G292">
    <cfRule type="expression" dxfId="177" priority="1181">
      <formula>G292=""</formula>
    </cfRule>
  </conditionalFormatting>
  <conditionalFormatting sqref="G54">
    <cfRule type="expression" dxfId="176" priority="832">
      <formula>G54=""</formula>
    </cfRule>
  </conditionalFormatting>
  <conditionalFormatting sqref="G55:G58 G52:G53">
    <cfRule type="expression" dxfId="175" priority="829">
      <formula>G52=""</formula>
    </cfRule>
  </conditionalFormatting>
  <conditionalFormatting sqref="G130 G132">
    <cfRule type="expression" dxfId="174" priority="683">
      <formula>G130=""</formula>
    </cfRule>
  </conditionalFormatting>
  <conditionalFormatting sqref="G131">
    <cfRule type="expression" dxfId="173" priority="682">
      <formula>G131=""</formula>
    </cfRule>
  </conditionalFormatting>
  <conditionalFormatting sqref="G136">
    <cfRule type="expression" dxfId="172" priority="680">
      <formula>G136=""</formula>
    </cfRule>
  </conditionalFormatting>
  <conditionalFormatting sqref="G135">
    <cfRule type="expression" dxfId="171" priority="675">
      <formula>G135=""</formula>
    </cfRule>
  </conditionalFormatting>
  <conditionalFormatting sqref="G76">
    <cfRule type="expression" dxfId="170" priority="290">
      <formula>G76=""</formula>
    </cfRule>
  </conditionalFormatting>
  <conditionalFormatting sqref="G46">
    <cfRule type="expression" dxfId="169" priority="209">
      <formula>G46=""</formula>
    </cfRule>
  </conditionalFormatting>
  <conditionalFormatting sqref="G75">
    <cfRule type="expression" dxfId="168" priority="192">
      <formula>G75=""</formula>
    </cfRule>
  </conditionalFormatting>
  <conditionalFormatting sqref="G104">
    <cfRule type="expression" dxfId="167" priority="191">
      <formula>G104=""</formula>
    </cfRule>
  </conditionalFormatting>
  <conditionalFormatting sqref="G118">
    <cfRule type="expression" dxfId="166" priority="190">
      <formula>G118=""</formula>
    </cfRule>
  </conditionalFormatting>
  <conditionalFormatting sqref="G134">
    <cfRule type="expression" dxfId="165" priority="189">
      <formula>G134=""</formula>
    </cfRule>
  </conditionalFormatting>
  <conditionalFormatting sqref="G145">
    <cfRule type="expression" dxfId="164" priority="188">
      <formula>G145=""</formula>
    </cfRule>
  </conditionalFormatting>
  <conditionalFormatting sqref="G161">
    <cfRule type="expression" dxfId="163" priority="187">
      <formula>G161=""</formula>
    </cfRule>
  </conditionalFormatting>
  <conditionalFormatting sqref="G172">
    <cfRule type="expression" dxfId="162" priority="186">
      <formula>G172=""</formula>
    </cfRule>
  </conditionalFormatting>
  <conditionalFormatting sqref="G190">
    <cfRule type="expression" dxfId="161" priority="185">
      <formula>G190=""</formula>
    </cfRule>
  </conditionalFormatting>
  <conditionalFormatting sqref="G200">
    <cfRule type="expression" dxfId="160" priority="184">
      <formula>G200=""</formula>
    </cfRule>
  </conditionalFormatting>
  <conditionalFormatting sqref="G209">
    <cfRule type="expression" dxfId="159" priority="183">
      <formula>G209=""</formula>
    </cfRule>
  </conditionalFormatting>
  <conditionalFormatting sqref="G88">
    <cfRule type="expression" dxfId="158" priority="171">
      <formula>G88=""</formula>
    </cfRule>
  </conditionalFormatting>
  <conditionalFormatting sqref="G86:G87">
    <cfRule type="expression" dxfId="157" priority="17">
      <formula>G86=""</formula>
    </cfRule>
  </conditionalFormatting>
  <conditionalFormatting sqref="G111:G112">
    <cfRule type="expression" dxfId="156" priority="16">
      <formula>G111=""</formula>
    </cfRule>
  </conditionalFormatting>
  <conditionalFormatting sqref="G141:G142">
    <cfRule type="expression" dxfId="155" priority="15">
      <formula>G141=""</formula>
    </cfRule>
  </conditionalFormatting>
  <conditionalFormatting sqref="G196:G197">
    <cfRule type="expression" dxfId="154" priority="13">
      <formula>G196=""</formula>
    </cfRule>
  </conditionalFormatting>
  <conditionalFormatting sqref="G221:G222">
    <cfRule type="expression" dxfId="153" priority="12">
      <formula>G221=""</formula>
    </cfRule>
  </conditionalFormatting>
  <conditionalFormatting sqref="G245">
    <cfRule type="expression" dxfId="152" priority="11">
      <formula>G245=""</formula>
    </cfRule>
  </conditionalFormatting>
  <conditionalFormatting sqref="G243:G244">
    <cfRule type="expression" dxfId="151" priority="10">
      <formula>G243=""</formula>
    </cfRule>
  </conditionalFormatting>
  <conditionalFormatting sqref="G276:G277">
    <cfRule type="expression" dxfId="150" priority="9">
      <formula>G276=""</formula>
    </cfRule>
  </conditionalFormatting>
  <dataValidations count="18">
    <dataValidation operator="greaterThan" allowBlank="1" showInputMessage="1" showErrorMessage="1" errorTitle="Սխալ մուտքագրում" error="Մուտքագրեք ամսաթիվ Ձեր համակարգչի կարգարվորման ֆորմատով։" sqref="G136 G100 G186:G187 G98 G114 G147 G92 G28:G35 G22:G23 G40:G44 G72:G73 G70 G143:G144 G20 G131:G133 G106 G102:G103"/>
    <dataValidation type="list" allowBlank="1" showInputMessage="1" showErrorMessage="1" sqref="K17 K34 K49 K65 K83 K94 K108 K127 K138 K154 K165 K182 K193 K204 K218 K229 K240 K258 K273 K285">
      <formula1>INDIRECT("tbl_YesNo")</formula1>
    </dataValidation>
    <dataValidation type="textLength" operator="equal" allowBlank="1" showInputMessage="1" showErrorMessage="1" errorTitle="Սխալ մուտքագրում" error="Մուտքագրեք տարեթիվ XXXX ֆորմատով։" sqref="G71">
      <formula1>4</formula1>
    </dataValidation>
    <dataValidation type="list" operator="greaterThan" allowBlank="1" showInputMessage="1" showErrorMessage="1" errorTitle="Սխալ մուտքագրում" error="Մուտքագրեք ամսաթիվ Ձեր համակարգչի կարգարվորման ֆորմատով։" sqref="G38 G23 G54">
      <formula1>INDIRECT("tbl_PropertyList4_1_1")</formula1>
    </dataValidation>
    <dataValidation type="list" operator="greaterThan" allowBlank="1" showInputMessage="1" showErrorMessage="1" errorTitle="Սխալ մուտքագրում" error="Մուտքագրեք ամսաթիվ Ձեր համակարգչի կարգարվորման ֆորմատով։" sqref="G39 G28">
      <formula1>INDIRECT("tbl_PropertyList4_1_2")</formula1>
    </dataValidation>
    <dataValidation type="list" operator="greaterThan" allowBlank="1" showInputMessage="1" showErrorMessage="1" errorTitle="Սխալ մուտքագրում" error="Մուտքագրեք ամսաթիվ Ձեր համակարգչի կարգարվորման ֆորմատով։" sqref="G34 G45 G101 G116 G189 G74">
      <formula1>INDIRECT("tbl_PropertyList4_1_3")</formula1>
    </dataValidation>
    <dataValidation type="list" operator="greaterThan" allowBlank="1" showInputMessage="1" showErrorMessage="1" errorTitle="Սխալ մուտքագրում" error="Մուտքագրեք ամսաթիվ Ձեր համակարգչի կարգարվորման ֆորմատով։" sqref="G69 G88">
      <formula1>INDIRECT("tbl_PropertyList6_1_1")</formula1>
    </dataValidation>
    <dataValidation type="list" operator="greaterThan" allowBlank="1" showInputMessage="1" showErrorMessage="1" errorTitle="Սխալ մուտքագրում" error="Մուտքագրեք ամսաթիվ Ձեր համակարգչի կարգարվորման ֆորմատով։" sqref="G99 G115">
      <formula1>INDIRECT("tbl_PropertyList8_1")</formula1>
    </dataValidation>
    <dataValidation operator="equal" allowBlank="1" showInputMessage="1" showErrorMessage="1" errorTitle="Սխալ մուտքագրում" error="Մուտքագրեք տարեթիվ XXXX ֆորմատով։" sqref="G188"/>
    <dataValidation type="custom" allowBlank="1" showInputMessage="1" showErrorMessage="1" errorTitle="Սխալ մուտքագրում" error="Մուտքագրեք թիվ։" sqref="G200 G225 G236 G249 G264 G281 G292 G46 G75 G104 G118 G134 G145 G161 G172 G190 G209">
      <formula1>ISNUMBER(G46)</formula1>
    </dataValidation>
    <dataValidation type="list" operator="greaterThan" allowBlank="1" showInputMessage="1" showErrorMessage="1" errorTitle="Սխալ մուտքագրում" error="Մուտքագրեք ամսաթիվ Ձեր համակարգչի կարգարվորման ֆորմատով։" sqref="G22 G68 G97 G288 G232 G130 G261 G157 G207 G185">
      <formula1>INDIRECT("ForNamesList")</formula1>
    </dataValidation>
    <dataValidation type="list" operator="greaterThan" allowBlank="1" showInputMessage="1" showErrorMessage="1" errorTitle="Սխալ մուտքագրում" error="Ընտրեք ցանկից։" sqref="G37 G52 G86 G111 G141 G168 G196 G221 G243 G276">
      <formula1>INDIRECT("ForNamesList")</formula1>
    </dataValidation>
    <dataValidation type="list" allowBlank="1" showInputMessage="1" showErrorMessage="1" sqref="G21">
      <formula1>INDIRECT("tbl_PropertyList1_1")</formula1>
    </dataValidation>
    <dataValidation type="textLength" operator="equal" allowBlank="1" showInputMessage="1" showErrorMessage="1" errorTitle="Սխալ մուտքագրում" error="ՀԾՀ-ն պետք է պարունակի 10 նիշ։" sqref="G24">
      <formula1>10</formula1>
    </dataValidation>
    <dataValidation type="textLength" operator="equal" allowBlank="1" showInputMessage="1" showErrorMessage="1" errorTitle="Սխալ մուտքագրում" error="Դաշտը պետք է պարունակի 9 նիշ։" sqref="G25:G26">
      <formula1>9</formula1>
    </dataValidation>
    <dataValidation type="textLength" operator="equal" allowBlank="1" showInputMessage="1" showErrorMessage="1" errorTitle="Սխալ մուտքագրում" error="Նույնականացման քարտը պետք է պարունակի 9 նիշ։" sqref="G27">
      <formula1>9</formula1>
    </dataValidation>
    <dataValidation type="list" operator="greaterThan" allowBlank="1" showInputMessage="1" showErrorMessage="1" errorTitle="Սխալ մուտքագրում" error="Ընտրեք ցանկից։" sqref="G293 G76 G105 G119 G135 G146 G162 G173 G191 G201 G210 G226 G237 G250 G265 G282 G47">
      <formula1>INDIRECT("tbl_PropertyListCur")</formula1>
    </dataValidation>
    <dataValidation operator="greaterThan" allowBlank="1" showInputMessage="1" showErrorMessage="1" errorTitle="Սխալ մուտքագրում" error="Ընտրեք ցանկից։" sqref="G52:G53 G86:G87 G111:G112 G141:G142 G196:G197 G221:G222 G243:G245 G276:G277 G168:G169"/>
  </dataValidations>
  <pageMargins left="0.25" right="0.25" top="0.75" bottom="0.75" header="0.3" footer="0.3"/>
  <pageSetup paperSize="9" scale="55" orientation="portrait" horizontalDpi="300" verticalDpi="300" r:id="rId1"/>
  <colBreaks count="1" manualBreakCount="1">
    <brk id="1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1_CheckingReport"/>
  <dimension ref="A2:BI60"/>
  <sheetViews>
    <sheetView showGridLines="0" showRowColHeaders="0" zoomScaleNormal="100" workbookViewId="0"/>
  </sheetViews>
  <sheetFormatPr defaultColWidth="0" defaultRowHeight="15" customHeight="1" x14ac:dyDescent="0.25"/>
  <cols>
    <col min="1" max="1" width="14.28515625" customWidth="1"/>
    <col min="2" max="4" width="4.42578125" hidden="1" customWidth="1"/>
    <col min="5" max="42" width="5.42578125" customWidth="1"/>
    <col min="43" max="43" width="5.7109375" bestFit="1" customWidth="1"/>
    <col min="44" max="44" width="5.28515625" bestFit="1" customWidth="1"/>
    <col min="45" max="55" width="4.5703125" customWidth="1"/>
    <col min="56" max="58" width="5.7109375" customWidth="1"/>
    <col min="59" max="61" width="5.7109375" hidden="1" customWidth="1"/>
    <col min="62" max="16384" width="9.28515625" hidden="1"/>
  </cols>
  <sheetData>
    <row r="2" spans="2:55" x14ac:dyDescent="0.25">
      <c r="AX2" s="20"/>
      <c r="AY2" s="20"/>
    </row>
    <row r="8" spans="2:55" ht="18.75" x14ac:dyDescent="0.3">
      <c r="E8" s="30">
        <v>0</v>
      </c>
      <c r="F8" s="126" t="s">
        <v>159</v>
      </c>
      <c r="G8" s="127"/>
      <c r="H8" s="127"/>
      <c r="I8" s="127"/>
      <c r="J8" s="127"/>
      <c r="K8" s="127"/>
      <c r="L8" s="127"/>
      <c r="M8" s="127"/>
      <c r="N8" s="127"/>
      <c r="O8" s="127"/>
      <c r="P8" s="128"/>
    </row>
    <row r="9" spans="2:55" ht="18.75" x14ac:dyDescent="0.3">
      <c r="E9" s="30">
        <v>1</v>
      </c>
      <c r="F9" s="32" t="s">
        <v>160</v>
      </c>
      <c r="G9" s="33"/>
      <c r="H9" s="33"/>
      <c r="I9" s="33"/>
      <c r="J9" s="33"/>
      <c r="K9" s="33"/>
      <c r="L9" s="33"/>
      <c r="M9" s="33"/>
      <c r="N9" s="33"/>
      <c r="O9" s="33"/>
      <c r="P9" s="34"/>
      <c r="BB9" s="20"/>
      <c r="BC9" s="20"/>
    </row>
    <row r="10" spans="2:55" ht="18.75" x14ac:dyDescent="0.3">
      <c r="E10" s="30">
        <v>2</v>
      </c>
      <c r="F10" s="32" t="s">
        <v>161</v>
      </c>
      <c r="G10" s="33"/>
      <c r="H10" s="33"/>
      <c r="I10" s="33"/>
      <c r="J10" s="33"/>
      <c r="K10" s="33"/>
      <c r="L10" s="33"/>
      <c r="M10" s="33"/>
      <c r="N10" s="33"/>
      <c r="O10" s="33"/>
      <c r="P10" s="34"/>
      <c r="BB10" s="20"/>
      <c r="BC10" s="20"/>
    </row>
    <row r="12" spans="2:55" ht="15.75" x14ac:dyDescent="0.25">
      <c r="E12" s="129" t="s">
        <v>188</v>
      </c>
      <c r="F12" s="131" t="s">
        <v>136</v>
      </c>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3"/>
    </row>
    <row r="13" spans="2:55" ht="24" customHeight="1" x14ac:dyDescent="0.25">
      <c r="E13" s="130"/>
      <c r="F13" s="22" t="s">
        <v>2</v>
      </c>
      <c r="G13" s="22" t="s">
        <v>6</v>
      </c>
      <c r="H13" s="22" t="s">
        <v>7</v>
      </c>
      <c r="I13" s="22" t="s">
        <v>10</v>
      </c>
      <c r="J13" s="22" t="s">
        <v>14</v>
      </c>
      <c r="K13" s="22" t="s">
        <v>19</v>
      </c>
      <c r="L13" s="22" t="s">
        <v>21</v>
      </c>
      <c r="M13" s="22" t="s">
        <v>22</v>
      </c>
      <c r="N13" s="22" t="s">
        <v>23</v>
      </c>
      <c r="O13" s="22" t="s">
        <v>26</v>
      </c>
      <c r="P13" s="22" t="s">
        <v>28</v>
      </c>
      <c r="Q13" s="22" t="s">
        <v>30</v>
      </c>
      <c r="R13" s="22" t="s">
        <v>33</v>
      </c>
      <c r="S13" s="20"/>
      <c r="T13" s="20"/>
      <c r="U13" s="20"/>
      <c r="W13" s="20"/>
      <c r="X13" s="20"/>
      <c r="Y13" s="20"/>
      <c r="AB13" s="20"/>
    </row>
    <row r="14" spans="2:55" ht="15.75" x14ac:dyDescent="0.25">
      <c r="B14">
        <v>0</v>
      </c>
      <c r="C14">
        <v>1</v>
      </c>
      <c r="D14">
        <v>2</v>
      </c>
      <c r="E14" s="30" cm="1">
        <f t="array" aca="1" ref="E14" ca="1">INDIRECT($C$54&amp;$D$54&amp;E$54)</f>
        <v>0</v>
      </c>
      <c r="F14" s="30" cm="1">
        <f t="array" aca="1" ref="F14" ca="1">INDIRECT($C$54&amp;$D$54&amp;F$54)</f>
        <v>0</v>
      </c>
      <c r="G14" s="30" cm="1">
        <f t="array" aca="1" ref="G14" ca="1">INDIRECT($C$54&amp;$D$54&amp;G$54)</f>
        <v>0</v>
      </c>
      <c r="H14" s="30" cm="1">
        <f t="array" aca="1" ref="H14" ca="1">INDIRECT($C$54&amp;$D$54&amp;H$54)</f>
        <v>2</v>
      </c>
      <c r="I14" s="30" cm="1">
        <f t="array" aca="1" ref="I14" ca="1">INDIRECT($C$54&amp;$D$54&amp;I$54)</f>
        <v>0</v>
      </c>
      <c r="J14" s="30" cm="1">
        <f t="array" aca="1" ref="J14" ca="1">INDIRECT($C$54&amp;$D$54&amp;J$54)</f>
        <v>0</v>
      </c>
      <c r="K14" s="30" cm="1">
        <f t="array" aca="1" ref="K14" ca="1">INDIRECT($C$54&amp;$D$54&amp;K$54)</f>
        <v>0</v>
      </c>
      <c r="L14" s="30" cm="1">
        <f t="array" aca="1" ref="L14" ca="1">INDIRECT($C$54&amp;$D$54&amp;L$54)</f>
        <v>0</v>
      </c>
      <c r="M14" s="30" cm="1">
        <f t="array" aca="1" ref="M14" ca="1">INDIRECT($C$54&amp;$D$54&amp;M$54)</f>
        <v>2</v>
      </c>
      <c r="N14" s="30" cm="1">
        <f t="array" aca="1" ref="N14" ca="1">INDIRECT($C$54&amp;$D$54&amp;N$54)</f>
        <v>0</v>
      </c>
      <c r="O14" s="30" cm="1">
        <f t="array" aca="1" ref="O14" ca="1">INDIRECT($C$54&amp;$D$54&amp;O$54)</f>
        <v>0</v>
      </c>
      <c r="P14" s="30" cm="1">
        <f t="array" aca="1" ref="P14" ca="1">INDIRECT($C$54&amp;$D$54&amp;P$54)</f>
        <v>0</v>
      </c>
      <c r="Q14" s="30" cm="1">
        <f t="array" aca="1" ref="Q14" ca="1">INDIRECT($C$54&amp;$D$54&amp;Q$54)</f>
        <v>2</v>
      </c>
      <c r="R14" s="30" cm="1">
        <f t="array" aca="1" ref="R14" ca="1">INDIRECT($C$54&amp;$D$54&amp;R$54)</f>
        <v>1</v>
      </c>
    </row>
    <row r="16" spans="2:55" ht="15.75" x14ac:dyDescent="0.25">
      <c r="E16" s="125" t="s">
        <v>137</v>
      </c>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row>
    <row r="17" spans="2:44" ht="15.75" x14ac:dyDescent="0.25">
      <c r="E17" s="36" t="s">
        <v>2</v>
      </c>
      <c r="F17" s="36" t="s">
        <v>6</v>
      </c>
      <c r="G17" s="36" t="s">
        <v>7</v>
      </c>
      <c r="H17" s="36" t="s">
        <v>10</v>
      </c>
      <c r="I17" s="36" t="s">
        <v>14</v>
      </c>
      <c r="J17" s="36" t="s">
        <v>69</v>
      </c>
      <c r="K17" s="36" t="s">
        <v>19</v>
      </c>
      <c r="L17" s="36" t="s">
        <v>70</v>
      </c>
      <c r="M17" s="36" t="s">
        <v>21</v>
      </c>
      <c r="N17" s="36" t="s">
        <v>22</v>
      </c>
      <c r="O17" s="36" t="s">
        <v>23</v>
      </c>
      <c r="P17" s="36" t="s">
        <v>72</v>
      </c>
      <c r="Q17" s="36" t="s">
        <v>26</v>
      </c>
      <c r="R17" s="36" t="s">
        <v>221</v>
      </c>
      <c r="S17" s="36" t="s">
        <v>28</v>
      </c>
      <c r="T17" s="36" t="s">
        <v>30</v>
      </c>
      <c r="U17" s="36" t="s">
        <v>33</v>
      </c>
    </row>
    <row r="18" spans="2:44" ht="15.75" x14ac:dyDescent="0.25">
      <c r="B18">
        <v>0</v>
      </c>
      <c r="C18">
        <v>1</v>
      </c>
      <c r="D18">
        <v>2</v>
      </c>
      <c r="E18" s="30" cm="1">
        <f t="array" aca="1" ref="E18" ca="1">INDIRECT($C$54&amp;$D$55&amp;E$55)</f>
        <v>0</v>
      </c>
      <c r="F18" s="30" cm="1">
        <f t="array" aca="1" ref="F18" ca="1">INDIRECT($C$54&amp;$D$55&amp;F$55)</f>
        <v>0</v>
      </c>
      <c r="G18" s="30" cm="1">
        <f t="array" aca="1" ref="G18" ca="1">INDIRECT($C$54&amp;$D$55&amp;G$55)</f>
        <v>2</v>
      </c>
      <c r="H18" s="30" cm="1">
        <f t="array" aca="1" ref="H18" ca="1">INDIRECT($C$54&amp;$D$55&amp;H$55)</f>
        <v>0</v>
      </c>
      <c r="I18" s="30" cm="1">
        <f t="array" aca="1" ref="I18" ca="1">INDIRECT($C$54&amp;$D$55&amp;I$55)</f>
        <v>0</v>
      </c>
      <c r="J18" s="30" cm="1">
        <f t="array" aca="1" ref="J18" ca="1">INDIRECT($C$54&amp;$D$55&amp;J$55)</f>
        <v>2</v>
      </c>
      <c r="K18" s="30" cm="1">
        <f t="array" aca="1" ref="K18" ca="1">INDIRECT($C$54&amp;$D$55&amp;K$55)</f>
        <v>0</v>
      </c>
      <c r="L18" s="30" cm="1">
        <f t="array" aca="1" ref="L18" ca="1">INDIRECT($C$54&amp;$D$55&amp;L$55)</f>
        <v>2</v>
      </c>
      <c r="M18" s="30" cm="1">
        <f t="array" aca="1" ref="M18" ca="1">INDIRECT($C$54&amp;$D$55&amp;M$55)</f>
        <v>0</v>
      </c>
      <c r="N18" s="30" cm="1">
        <f t="array" aca="1" ref="N18" ca="1">INDIRECT($C$54&amp;$D$55&amp;N$55)</f>
        <v>2</v>
      </c>
      <c r="O18" s="30" cm="1">
        <f t="array" aca="1" ref="O18" ca="1">INDIRECT($C$54&amp;$D$55&amp;O$55)</f>
        <v>0</v>
      </c>
      <c r="P18" s="30" cm="1">
        <f t="array" aca="1" ref="P18" ca="1">INDIRECT($C$54&amp;$D$55&amp;P$55)</f>
        <v>2</v>
      </c>
      <c r="Q18" s="30" cm="1">
        <f t="array" aca="1" ref="Q18" ca="1">INDIRECT($C$54&amp;$D$55&amp;Q$55)</f>
        <v>0</v>
      </c>
      <c r="R18" s="30" cm="1">
        <f t="array" aca="1" ref="R18" ca="1">INDIRECT($C$54&amp;$D$55&amp;R$55)</f>
        <v>2</v>
      </c>
      <c r="S18" s="30" cm="1">
        <f t="array" aca="1" ref="S18" ca="1">INDIRECT($C$54&amp;$D$55&amp;S$55)</f>
        <v>0</v>
      </c>
      <c r="T18" s="30" cm="1">
        <f t="array" aca="1" ref="T18" ca="1">INDIRECT($C$54&amp;$D$55&amp;T$55)</f>
        <v>2</v>
      </c>
      <c r="U18" s="30" cm="1">
        <f t="array" aca="1" ref="U18" ca="1">INDIRECT($C$54&amp;$D$55&amp;U$55)</f>
        <v>1</v>
      </c>
    </row>
    <row r="20" spans="2:44" ht="15.75" x14ac:dyDescent="0.25">
      <c r="E20" s="125" t="s">
        <v>456</v>
      </c>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row>
    <row r="21" spans="2:44" ht="15.75" x14ac:dyDescent="0.25">
      <c r="E21" s="51" t="s">
        <v>2</v>
      </c>
      <c r="F21" s="36" t="s">
        <v>85</v>
      </c>
      <c r="G21" s="36" t="s">
        <v>6</v>
      </c>
      <c r="H21" s="36" t="s">
        <v>7</v>
      </c>
      <c r="I21" s="36" t="s">
        <v>10</v>
      </c>
      <c r="J21" s="36" t="s">
        <v>98</v>
      </c>
      <c r="K21" s="36" t="s">
        <v>14</v>
      </c>
    </row>
    <row r="22" spans="2:44" ht="15.75" x14ac:dyDescent="0.25">
      <c r="B22">
        <v>0</v>
      </c>
      <c r="C22">
        <v>1</v>
      </c>
      <c r="D22">
        <v>2</v>
      </c>
      <c r="E22" s="31" cm="1">
        <f t="array" aca="1" ref="E22" ca="1">INDIRECT($C$54&amp;$D$56&amp;E$56)</f>
        <v>0</v>
      </c>
      <c r="F22" s="31" cm="1">
        <f t="array" aca="1" ref="F22" ca="1">INDIRECT($C$54&amp;$D$56&amp;F$56)</f>
        <v>2</v>
      </c>
      <c r="G22" s="31" cm="1">
        <f t="array" aca="1" ref="G22" ca="1">INDIRECT($C$54&amp;$D$56&amp;G$56)</f>
        <v>0</v>
      </c>
      <c r="H22" s="31" cm="1">
        <f t="array" aca="1" ref="H22" ca="1">INDIRECT($C$54&amp;$D$56&amp;H$56)</f>
        <v>2</v>
      </c>
      <c r="I22" s="31" cm="1">
        <f t="array" aca="1" ref="I22" ca="1">INDIRECT($C$54&amp;$D$56&amp;I$56)</f>
        <v>0</v>
      </c>
      <c r="J22" s="31" cm="1">
        <f t="array" aca="1" ref="J22" ca="1">INDIRECT($C$54&amp;$D$56&amp;J$56)</f>
        <v>2</v>
      </c>
      <c r="K22" s="31" cm="1">
        <f t="array" aca="1" ref="K22" ca="1">INDIRECT($C$54&amp;$D$56&amp;K$56)</f>
        <v>1</v>
      </c>
    </row>
    <row r="24" spans="2:44" ht="15.75" x14ac:dyDescent="0.25">
      <c r="E24" s="125" t="s">
        <v>138</v>
      </c>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row>
    <row r="25" spans="2:44" ht="15.75" x14ac:dyDescent="0.25">
      <c r="E25" s="36" t="s">
        <v>2</v>
      </c>
      <c r="F25" s="36" t="s">
        <v>85</v>
      </c>
      <c r="G25" s="36" t="s">
        <v>165</v>
      </c>
      <c r="H25" s="36" t="s">
        <v>6</v>
      </c>
      <c r="I25" s="36" t="s">
        <v>7</v>
      </c>
      <c r="J25" s="36" t="s">
        <v>95</v>
      </c>
      <c r="K25" s="36" t="s">
        <v>10</v>
      </c>
      <c r="L25" s="36" t="s">
        <v>98</v>
      </c>
      <c r="M25" s="36" t="s">
        <v>100</v>
      </c>
      <c r="N25" s="36" t="s">
        <v>102</v>
      </c>
      <c r="O25" s="36" t="s">
        <v>14</v>
      </c>
      <c r="P25" s="36" t="s">
        <v>69</v>
      </c>
      <c r="Q25" s="36" t="s">
        <v>198</v>
      </c>
      <c r="R25" s="36" t="s">
        <v>19</v>
      </c>
      <c r="S25" s="36" t="s">
        <v>70</v>
      </c>
      <c r="T25" s="36" t="s">
        <v>208</v>
      </c>
      <c r="U25" s="36" t="s">
        <v>21</v>
      </c>
      <c r="V25" s="36" t="s">
        <v>22</v>
      </c>
      <c r="W25" s="36" t="s">
        <v>212</v>
      </c>
    </row>
    <row r="26" spans="2:44" ht="15.75" x14ac:dyDescent="0.25">
      <c r="B26">
        <v>0</v>
      </c>
      <c r="C26">
        <v>1</v>
      </c>
      <c r="D26">
        <v>2</v>
      </c>
      <c r="E26" s="31" cm="1">
        <f t="array" aca="1" ref="E26" ca="1">INDIRECT($C$54&amp;$D$57&amp;E$57)</f>
        <v>0</v>
      </c>
      <c r="F26" s="31" cm="1">
        <f t="array" aca="1" ref="F26" ca="1">INDIRECT($C$54&amp;$D$57&amp;F$57)</f>
        <v>2</v>
      </c>
      <c r="G26" s="31" cm="1">
        <f t="array" aca="1" ref="G26" ca="1">INDIRECT($C$54&amp;$D$57&amp;G$57)</f>
        <v>2</v>
      </c>
      <c r="H26" s="31" cm="1">
        <f t="array" aca="1" ref="H26" ca="1">INDIRECT($C$54&amp;$D$57&amp;H$57)</f>
        <v>0</v>
      </c>
      <c r="I26" s="31" cm="1">
        <f t="array" aca="1" ref="I26" ca="1">INDIRECT($C$54&amp;$D$57&amp;I$57)</f>
        <v>2</v>
      </c>
      <c r="J26" s="31" cm="1">
        <f t="array" aca="1" ref="J26" ca="1">INDIRECT($C$54&amp;$D$57&amp;J$57)</f>
        <v>2</v>
      </c>
      <c r="K26" s="31" cm="1">
        <f t="array" aca="1" ref="K26" ca="1">INDIRECT($C$54&amp;$D$57&amp;K$57)</f>
        <v>0</v>
      </c>
      <c r="L26" s="31" cm="1">
        <f t="array" aca="1" ref="L26" ca="1">INDIRECT($C$54&amp;$D$57&amp;L$57)</f>
        <v>2</v>
      </c>
      <c r="M26" s="31" cm="1">
        <f t="array" aca="1" ref="M26" ca="1">INDIRECT($C$54&amp;$D$57&amp;M$57)</f>
        <v>0</v>
      </c>
      <c r="N26" s="31" cm="1">
        <f t="array" aca="1" ref="N26" ca="1">INDIRECT($C$54&amp;$D$57&amp;N$57)</f>
        <v>2</v>
      </c>
      <c r="O26" s="31" cm="1">
        <f t="array" aca="1" ref="O26" ca="1">INDIRECT($C$54&amp;$D$57&amp;O$57)</f>
        <v>0</v>
      </c>
      <c r="P26" s="31" cm="1">
        <f t="array" aca="1" ref="P26" ca="1">INDIRECT($C$54&amp;$D$57&amp;P$57)</f>
        <v>2</v>
      </c>
      <c r="Q26" s="31" cm="1">
        <f t="array" aca="1" ref="Q26" ca="1">INDIRECT($C$54&amp;$D$57&amp;Q$57)</f>
        <v>1</v>
      </c>
      <c r="R26" s="31" cm="1">
        <f t="array" aca="1" ref="R26" ca="1">INDIRECT($C$54&amp;$D$57&amp;R$57)</f>
        <v>0</v>
      </c>
      <c r="S26" s="31" cm="1">
        <f t="array" aca="1" ref="S26" ca="1">INDIRECT($C$54&amp;$D$57&amp;S$57)</f>
        <v>2</v>
      </c>
      <c r="T26" s="31" cm="1">
        <f t="array" aca="1" ref="T26" ca="1">INDIRECT($C$54&amp;$D$57&amp;T$57)</f>
        <v>2</v>
      </c>
      <c r="U26" s="31" cm="1">
        <f t="array" aca="1" ref="U26" ca="1">INDIRECT($C$54&amp;$D$57&amp;U$57)</f>
        <v>0</v>
      </c>
      <c r="V26" s="31" cm="1">
        <f t="array" aca="1" ref="V26" ca="1">INDIRECT($C$54&amp;$D$57&amp;V$57)</f>
        <v>2</v>
      </c>
      <c r="W26" s="31" cm="1">
        <f t="array" aca="1" ref="W26" ca="1">INDIRECT($C$54&amp;$D$57&amp;W$57)</f>
        <v>1</v>
      </c>
    </row>
    <row r="28" spans="2:44" ht="15.75" x14ac:dyDescent="0.25">
      <c r="E28" s="125" t="s">
        <v>134</v>
      </c>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row>
    <row r="29" spans="2:44" ht="15.75" x14ac:dyDescent="0.25">
      <c r="E29" s="36" t="s">
        <v>2</v>
      </c>
      <c r="F29" s="36" t="s">
        <v>85</v>
      </c>
      <c r="G29" s="36" t="s">
        <v>6</v>
      </c>
      <c r="H29" s="36" t="s">
        <v>7</v>
      </c>
      <c r="I29" s="36" t="s">
        <v>10</v>
      </c>
    </row>
    <row r="30" spans="2:44" x14ac:dyDescent="0.25">
      <c r="B30">
        <v>0</v>
      </c>
      <c r="C30">
        <v>1</v>
      </c>
      <c r="D30">
        <v>2</v>
      </c>
      <c r="E30" s="21" cm="1">
        <f t="array" aca="1" ref="E30" ca="1">INDIRECT($C$54&amp;$D$58&amp;E$58)</f>
        <v>0</v>
      </c>
      <c r="F30" s="21" cm="1">
        <f t="array" aca="1" ref="F30" ca="1">INDIRECT($C$54&amp;$D$58&amp;F$58)</f>
        <v>2</v>
      </c>
      <c r="G30" s="21" cm="1">
        <f t="array" aca="1" ref="G30" ca="1">INDIRECT($C$54&amp;$D$58&amp;G$58)</f>
        <v>0</v>
      </c>
      <c r="H30" s="21" cm="1">
        <f t="array" aca="1" ref="H30" ca="1">INDIRECT($C$54&amp;$D$58&amp;H$58)</f>
        <v>2</v>
      </c>
      <c r="I30" s="21" cm="1">
        <f t="array" aca="1" ref="I30" ca="1">INDIRECT($C$54&amp;$D$58&amp;I$58)</f>
        <v>1</v>
      </c>
    </row>
    <row r="32" spans="2:44" ht="15.75" x14ac:dyDescent="0.25">
      <c r="E32" s="125" t="s">
        <v>135</v>
      </c>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row>
    <row r="33" spans="2:44" ht="15.75" x14ac:dyDescent="0.25">
      <c r="E33" s="36" t="s">
        <v>2</v>
      </c>
      <c r="F33" s="36" t="s">
        <v>85</v>
      </c>
      <c r="G33" s="36" t="s">
        <v>6</v>
      </c>
      <c r="H33" s="36" t="s">
        <v>7</v>
      </c>
      <c r="I33" s="36" t="s">
        <v>10</v>
      </c>
      <c r="J33" s="36" t="s">
        <v>98</v>
      </c>
      <c r="K33" s="36" t="s">
        <v>100</v>
      </c>
      <c r="L33" s="36" t="s">
        <v>14</v>
      </c>
      <c r="M33" s="36" t="s">
        <v>69</v>
      </c>
      <c r="N33" s="36" t="s">
        <v>198</v>
      </c>
      <c r="O33" s="36" t="s">
        <v>19</v>
      </c>
      <c r="P33" s="36" t="s">
        <v>70</v>
      </c>
      <c r="Q33" s="36" t="s">
        <v>21</v>
      </c>
      <c r="R33" s="36" t="s">
        <v>22</v>
      </c>
      <c r="S33" s="36" t="s">
        <v>23</v>
      </c>
      <c r="T33" s="36" t="s">
        <v>72</v>
      </c>
      <c r="U33" s="36" t="s">
        <v>219</v>
      </c>
      <c r="V33" s="36" t="s">
        <v>26</v>
      </c>
      <c r="W33" s="36" t="s">
        <v>221</v>
      </c>
      <c r="X33" s="36" t="s">
        <v>28</v>
      </c>
      <c r="Y33" s="36" t="s">
        <v>30</v>
      </c>
      <c r="Z33" s="36" t="s">
        <v>232</v>
      </c>
      <c r="AA33" s="36" t="s">
        <v>33</v>
      </c>
      <c r="AB33" s="36" t="s">
        <v>80</v>
      </c>
      <c r="AC33" s="36" t="s">
        <v>35</v>
      </c>
      <c r="AD33" s="36" t="s">
        <v>36</v>
      </c>
      <c r="AE33" s="36" t="s">
        <v>238</v>
      </c>
      <c r="AF33" s="36" t="s">
        <v>37</v>
      </c>
      <c r="AG33" s="36" t="s">
        <v>38</v>
      </c>
      <c r="AH33" s="36" t="s">
        <v>39</v>
      </c>
      <c r="AI33" s="36" t="s">
        <v>40</v>
      </c>
      <c r="AJ33" s="36" t="s">
        <v>41</v>
      </c>
      <c r="AK33" s="36" t="s">
        <v>42</v>
      </c>
      <c r="AL33" s="36" t="s">
        <v>247</v>
      </c>
      <c r="AM33" s="36" t="s">
        <v>43</v>
      </c>
      <c r="AN33" s="36" t="s">
        <v>44</v>
      </c>
      <c r="AO33" s="36" t="s">
        <v>45</v>
      </c>
      <c r="AP33" s="58" t="s">
        <v>257</v>
      </c>
      <c r="AQ33" s="1" t="s">
        <v>46</v>
      </c>
      <c r="AR33" s="1" t="s">
        <v>262</v>
      </c>
    </row>
    <row r="34" spans="2:44" x14ac:dyDescent="0.25">
      <c r="B34">
        <v>0</v>
      </c>
      <c r="C34">
        <v>1</v>
      </c>
      <c r="D34">
        <v>2</v>
      </c>
      <c r="E34" s="21" cm="1">
        <f t="array" aca="1" ref="E34" ca="1">INDIRECT($C$54&amp;$D$59&amp;E$59)</f>
        <v>0</v>
      </c>
      <c r="F34" s="21" cm="1">
        <f t="array" aca="1" ref="F34" ca="1">INDIRECT($C$54&amp;$D$59&amp;F$59)</f>
        <v>2</v>
      </c>
      <c r="G34" s="21" cm="1">
        <f t="array" aca="1" ref="G34" ca="1">INDIRECT($C$54&amp;$D$59&amp;G$59)</f>
        <v>0</v>
      </c>
      <c r="H34" s="21" cm="1">
        <f t="array" aca="1" ref="H34" ca="1">INDIRECT($C$54&amp;$D$59&amp;H$59)</f>
        <v>2</v>
      </c>
      <c r="I34" s="21" cm="1">
        <f t="array" aca="1" ref="I34" ca="1">INDIRECT($C$54&amp;$D$59&amp;I$59)</f>
        <v>0</v>
      </c>
      <c r="J34" s="21" cm="1">
        <f t="array" aca="1" ref="J34" ca="1">INDIRECT($C$54&amp;$D$59&amp;J$59)</f>
        <v>2</v>
      </c>
      <c r="K34" s="21" cm="1">
        <f t="array" aca="1" ref="K34" ca="1">INDIRECT($C$54&amp;$D$59&amp;K$59)</f>
        <v>1</v>
      </c>
      <c r="L34" s="21" cm="1">
        <f t="array" aca="1" ref="L34" ca="1">INDIRECT($C$54&amp;$D$59&amp;L$59)</f>
        <v>0</v>
      </c>
      <c r="M34" s="21" cm="1">
        <f t="array" aca="1" ref="M34" ca="1">INDIRECT($C$54&amp;$D$59&amp;M$59)</f>
        <v>2</v>
      </c>
      <c r="N34" s="21" cm="1">
        <f t="array" aca="1" ref="N34" ca="1">INDIRECT($C$54&amp;$D$59&amp;N$59)</f>
        <v>1</v>
      </c>
      <c r="O34" s="21" cm="1">
        <f t="array" aca="1" ref="O34" ca="1">INDIRECT($C$54&amp;$D$59&amp;O$59)</f>
        <v>0</v>
      </c>
      <c r="P34" s="21" cm="1">
        <f t="array" aca="1" ref="P34" ca="1">INDIRECT($C$54&amp;$D$59&amp;P$59)</f>
        <v>2</v>
      </c>
      <c r="Q34" s="21" cm="1">
        <f t="array" aca="1" ref="Q34" ca="1">INDIRECT($C$54&amp;$D$59&amp;Q$59)</f>
        <v>0</v>
      </c>
      <c r="R34" s="21" cm="1">
        <f t="array" aca="1" ref="R34" ca="1">INDIRECT($C$54&amp;$D$59&amp;R$59)</f>
        <v>2</v>
      </c>
      <c r="S34" s="21" cm="1">
        <f t="array" aca="1" ref="S34" ca="1">INDIRECT($C$54&amp;$D$59&amp;S$59)</f>
        <v>0</v>
      </c>
      <c r="T34" s="21" cm="1">
        <f t="array" aca="1" ref="T34" ca="1">INDIRECT($C$54&amp;$D$59&amp;T$59)</f>
        <v>2</v>
      </c>
      <c r="U34" s="21" cm="1">
        <f t="array" aca="1" ref="U34" ca="1">INDIRECT($C$54&amp;$D$59&amp;U$59)</f>
        <v>1</v>
      </c>
      <c r="V34" s="21" cm="1">
        <f t="array" aca="1" ref="V34" ca="1">INDIRECT($C$54&amp;$D$59&amp;V$59)</f>
        <v>0</v>
      </c>
      <c r="W34" s="21" cm="1">
        <f t="array" aca="1" ref="W34" ca="1">INDIRECT($C$54&amp;$D$59&amp;W$59)</f>
        <v>2</v>
      </c>
      <c r="X34" s="21" cm="1">
        <f t="array" aca="1" ref="X34" ca="1">INDIRECT($C$54&amp;$D$59&amp;X$59)</f>
        <v>0</v>
      </c>
      <c r="Y34" s="21" cm="1">
        <f t="array" aca="1" ref="Y34" ca="1">INDIRECT($C$54&amp;$D$59&amp;Y$59)</f>
        <v>2</v>
      </c>
      <c r="Z34" s="21" cm="1">
        <f t="array" aca="1" ref="Z34" ca="1">INDIRECT($C$54&amp;$D$59&amp;Z$59)</f>
        <v>1</v>
      </c>
      <c r="AA34" s="21" cm="1">
        <f t="array" aca="1" ref="AA34" ca="1">INDIRECT($C$54&amp;$D$59&amp;AA$59)</f>
        <v>0</v>
      </c>
      <c r="AB34" s="21" cm="1">
        <f t="array" aca="1" ref="AB34" ca="1">INDIRECT($C$54&amp;$D$59&amp;AB$59)</f>
        <v>2</v>
      </c>
      <c r="AC34" s="21" cm="1">
        <f t="array" aca="1" ref="AC34" ca="1">INDIRECT($C$54&amp;$D$59&amp;AC$59)</f>
        <v>0</v>
      </c>
      <c r="AD34" s="21" cm="1">
        <f t="array" aca="1" ref="AD34" ca="1">INDIRECT($C$54&amp;$D$59&amp;AD$59)</f>
        <v>2</v>
      </c>
      <c r="AE34" s="21" cm="1">
        <f t="array" aca="1" ref="AE34" ca="1">INDIRECT($C$54&amp;$D$59&amp;AE$59)</f>
        <v>1</v>
      </c>
      <c r="AF34" s="21" cm="1">
        <f t="array" aca="1" ref="AF34" ca="1">INDIRECT($C$54&amp;$D$59&amp;AF$59)</f>
        <v>0</v>
      </c>
      <c r="AG34" s="21" cm="1">
        <f t="array" aca="1" ref="AG34" ca="1">INDIRECT($C$54&amp;$D$59&amp;AG$59)</f>
        <v>2</v>
      </c>
      <c r="AH34" s="21" cm="1">
        <f t="array" aca="1" ref="AH34" ca="1">INDIRECT($C$54&amp;$D$59&amp;AH$59)</f>
        <v>0</v>
      </c>
      <c r="AI34" s="21" cm="1">
        <f t="array" aca="1" ref="AI34" ca="1">INDIRECT($C$54&amp;$D$59&amp;AI$59)</f>
        <v>2</v>
      </c>
      <c r="AJ34" s="21" cm="1">
        <f t="array" aca="1" ref="AJ34" ca="1">INDIRECT($C$54&amp;$D$59&amp;AJ$59)</f>
        <v>0</v>
      </c>
      <c r="AK34" s="21" cm="1">
        <f t="array" aca="1" ref="AK34" ca="1">INDIRECT($C$54&amp;$D$59&amp;AK$59)</f>
        <v>2</v>
      </c>
      <c r="AL34" s="21" cm="1">
        <f t="array" aca="1" ref="AL34" ca="1">INDIRECT($C$54&amp;$D$59&amp;AL$59)</f>
        <v>1</v>
      </c>
      <c r="AM34" s="21" cm="1">
        <f t="array" aca="1" ref="AM34" ca="1">INDIRECT($C$54&amp;$D$59&amp;AM$59)</f>
        <v>0</v>
      </c>
      <c r="AN34" s="21" cm="1">
        <f t="array" aca="1" ref="AN34" ca="1">INDIRECT($C$54&amp;$D$59&amp;AN$59)</f>
        <v>2</v>
      </c>
      <c r="AO34" s="21" cm="1">
        <f t="array" aca="1" ref="AO34" ca="1">INDIRECT($C$54&amp;$D$59&amp;AO$59)</f>
        <v>0</v>
      </c>
      <c r="AP34" s="21" cm="1">
        <f t="array" aca="1" ref="AP34" ca="1">INDIRECT($C$54&amp;$D$59&amp;AP$59)</f>
        <v>2</v>
      </c>
      <c r="AQ34" s="21" cm="1">
        <f t="array" aca="1" ref="AQ34" ca="1">INDIRECT($C$54&amp;$D$59&amp;AQ$59)</f>
        <v>0</v>
      </c>
      <c r="AR34" s="21" cm="1">
        <f t="array" aca="1" ref="AR34" ca="1">INDIRECT($C$54&amp;$D$59&amp;AR$59)</f>
        <v>2</v>
      </c>
    </row>
    <row r="35" spans="2:44" ht="15" customHeight="1" x14ac:dyDescent="0.25">
      <c r="E35" t="s">
        <v>263</v>
      </c>
      <c r="F35" t="s">
        <v>47</v>
      </c>
      <c r="G35" t="s">
        <v>49</v>
      </c>
      <c r="H35" t="s">
        <v>266</v>
      </c>
      <c r="I35" t="s">
        <v>54</v>
      </c>
      <c r="J35" t="s">
        <v>55</v>
      </c>
      <c r="K35" t="s">
        <v>58</v>
      </c>
      <c r="L35" t="s">
        <v>59</v>
      </c>
      <c r="M35" t="s">
        <v>270</v>
      </c>
    </row>
    <row r="36" spans="2:44" ht="15" customHeight="1" x14ac:dyDescent="0.25">
      <c r="B36">
        <v>0</v>
      </c>
      <c r="C36">
        <v>1</v>
      </c>
      <c r="D36">
        <v>2</v>
      </c>
      <c r="E36" s="21" cm="1">
        <f t="array" aca="1" ref="E36" ca="1">INDIRECT($C$54&amp;$D$60&amp;E$60)</f>
        <v>1</v>
      </c>
      <c r="F36" s="21" cm="1">
        <f t="array" aca="1" ref="F36" ca="1">INDIRECT($C$54&amp;$D$60&amp;F$60)</f>
        <v>0</v>
      </c>
      <c r="G36" s="21" cm="1">
        <f t="array" aca="1" ref="G36" ca="1">INDIRECT($C$54&amp;$D$60&amp;G$60)</f>
        <v>2</v>
      </c>
      <c r="H36" s="21" cm="1">
        <f t="array" aca="1" ref="H36" ca="1">INDIRECT($C$54&amp;$D$60&amp;H$60)</f>
        <v>1</v>
      </c>
      <c r="I36" s="21" cm="1">
        <f t="array" aca="1" ref="I36" ca="1">INDIRECT($C$54&amp;$D$60&amp;I$60)</f>
        <v>0</v>
      </c>
      <c r="J36" s="21" cm="1">
        <f t="array" aca="1" ref="J36" ca="1">INDIRECT($C$54&amp;$D$60&amp;J$60)</f>
        <v>2</v>
      </c>
      <c r="K36" s="21" cm="1">
        <f t="array" aca="1" ref="K36" ca="1">INDIRECT($C$54&amp;$D$60&amp;K$60)</f>
        <v>0</v>
      </c>
      <c r="L36" s="21" cm="1">
        <f t="array" aca="1" ref="L36" ca="1">INDIRECT($C$54&amp;$D$60&amp;L$60)</f>
        <v>2</v>
      </c>
      <c r="M36" s="21" cm="1">
        <f t="array" aca="1" ref="M36" ca="1">INDIRECT($C$54&amp;$D$60&amp;M$60)</f>
        <v>1</v>
      </c>
    </row>
    <row r="50" spans="3:44" ht="15" hidden="1" customHeight="1" x14ac:dyDescent="0.25"/>
    <row r="51" spans="3:44" ht="15" hidden="1" customHeight="1" x14ac:dyDescent="0.25"/>
    <row r="52" spans="3:44" ht="15" hidden="1" customHeight="1" x14ac:dyDescent="0.25"/>
    <row r="53" spans="3:44" ht="15" hidden="1" customHeight="1" x14ac:dyDescent="0.25"/>
    <row r="54" spans="3:44" hidden="1" x14ac:dyDescent="0.25">
      <c r="C54" t="s">
        <v>180</v>
      </c>
      <c r="D54" t="str">
        <f>SUBSTITUTE(ADDRESS(1,COLUMN(CheckingCalcSection1),4),"1","")</f>
        <v>X</v>
      </c>
      <c r="E54">
        <v>8</v>
      </c>
      <c r="F54">
        <f t="shared" ref="F54:F59" si="0">+E54+1</f>
        <v>9</v>
      </c>
      <c r="G54">
        <f t="shared" ref="G54:U56" si="1">+F54+1</f>
        <v>10</v>
      </c>
      <c r="H54">
        <f t="shared" si="1"/>
        <v>11</v>
      </c>
      <c r="I54">
        <f t="shared" si="1"/>
        <v>12</v>
      </c>
      <c r="J54">
        <f t="shared" si="1"/>
        <v>13</v>
      </c>
      <c r="K54">
        <f t="shared" si="1"/>
        <v>14</v>
      </c>
      <c r="L54">
        <f t="shared" si="1"/>
        <v>15</v>
      </c>
      <c r="M54">
        <f t="shared" si="1"/>
        <v>16</v>
      </c>
      <c r="N54">
        <f t="shared" si="1"/>
        <v>17</v>
      </c>
      <c r="O54">
        <f t="shared" si="1"/>
        <v>18</v>
      </c>
      <c r="P54">
        <f t="shared" si="1"/>
        <v>19</v>
      </c>
      <c r="Q54">
        <f t="shared" si="1"/>
        <v>20</v>
      </c>
      <c r="R54">
        <f t="shared" si="1"/>
        <v>21</v>
      </c>
    </row>
    <row r="55" spans="3:44" hidden="1" x14ac:dyDescent="0.25">
      <c r="D55" t="str">
        <f>SUBSTITUTE(ADDRESS(1,COLUMN(CheckingCalcSection2),4),"1","")</f>
        <v>Z</v>
      </c>
      <c r="E55">
        <v>8</v>
      </c>
      <c r="F55">
        <f t="shared" si="0"/>
        <v>9</v>
      </c>
      <c r="G55">
        <f t="shared" si="1"/>
        <v>10</v>
      </c>
      <c r="H55">
        <f t="shared" si="1"/>
        <v>11</v>
      </c>
      <c r="I55">
        <f t="shared" si="1"/>
        <v>12</v>
      </c>
      <c r="J55">
        <f t="shared" si="1"/>
        <v>13</v>
      </c>
      <c r="K55">
        <f t="shared" si="1"/>
        <v>14</v>
      </c>
      <c r="L55">
        <f t="shared" si="1"/>
        <v>15</v>
      </c>
      <c r="M55">
        <f t="shared" si="1"/>
        <v>16</v>
      </c>
      <c r="N55">
        <f t="shared" si="1"/>
        <v>17</v>
      </c>
      <c r="O55">
        <f t="shared" si="1"/>
        <v>18</v>
      </c>
      <c r="P55">
        <f t="shared" si="1"/>
        <v>19</v>
      </c>
      <c r="Q55">
        <f t="shared" si="1"/>
        <v>20</v>
      </c>
      <c r="R55">
        <f t="shared" si="1"/>
        <v>21</v>
      </c>
      <c r="S55">
        <f t="shared" si="1"/>
        <v>22</v>
      </c>
      <c r="T55">
        <f t="shared" si="1"/>
        <v>23</v>
      </c>
      <c r="U55">
        <f t="shared" si="1"/>
        <v>24</v>
      </c>
    </row>
    <row r="56" spans="3:44" hidden="1" x14ac:dyDescent="0.25">
      <c r="D56" t="str">
        <f>SUBSTITUTE(ADDRESS(1,COLUMN(CheckingCalcSection3),4),"1","")</f>
        <v>AB</v>
      </c>
      <c r="E56">
        <v>8</v>
      </c>
      <c r="F56">
        <f t="shared" si="0"/>
        <v>9</v>
      </c>
      <c r="G56">
        <f t="shared" si="1"/>
        <v>10</v>
      </c>
      <c r="H56">
        <f t="shared" si="1"/>
        <v>11</v>
      </c>
      <c r="I56">
        <f t="shared" si="1"/>
        <v>12</v>
      </c>
      <c r="J56">
        <f t="shared" si="1"/>
        <v>13</v>
      </c>
      <c r="K56">
        <f t="shared" si="1"/>
        <v>14</v>
      </c>
      <c r="L56">
        <f t="shared" si="1"/>
        <v>15</v>
      </c>
      <c r="M56">
        <f t="shared" si="1"/>
        <v>16</v>
      </c>
    </row>
    <row r="57" spans="3:44" hidden="1" x14ac:dyDescent="0.25">
      <c r="D57" t="str">
        <f>SUBSTITUTE(ADDRESS(1,COLUMN(CheckingCalcSection4),4),"1","")</f>
        <v>AD</v>
      </c>
      <c r="E57">
        <v>8</v>
      </c>
      <c r="F57">
        <f t="shared" si="0"/>
        <v>9</v>
      </c>
      <c r="G57">
        <f t="shared" ref="G57:Q60" si="2">+F57+1</f>
        <v>10</v>
      </c>
      <c r="H57">
        <f t="shared" si="2"/>
        <v>11</v>
      </c>
      <c r="I57">
        <f t="shared" si="2"/>
        <v>12</v>
      </c>
      <c r="J57">
        <f t="shared" si="2"/>
        <v>13</v>
      </c>
      <c r="K57">
        <f t="shared" si="2"/>
        <v>14</v>
      </c>
      <c r="L57">
        <f t="shared" si="2"/>
        <v>15</v>
      </c>
      <c r="M57">
        <f t="shared" si="2"/>
        <v>16</v>
      </c>
      <c r="N57">
        <f t="shared" si="2"/>
        <v>17</v>
      </c>
      <c r="O57">
        <f t="shared" si="2"/>
        <v>18</v>
      </c>
      <c r="P57">
        <f t="shared" si="2"/>
        <v>19</v>
      </c>
      <c r="Q57">
        <f t="shared" si="2"/>
        <v>20</v>
      </c>
      <c r="R57">
        <f t="shared" ref="R57" si="3">+Q57+1</f>
        <v>21</v>
      </c>
      <c r="S57">
        <f t="shared" ref="S57" si="4">+R57+1</f>
        <v>22</v>
      </c>
      <c r="T57">
        <f t="shared" ref="T57" si="5">+S57+1</f>
        <v>23</v>
      </c>
      <c r="U57">
        <f t="shared" ref="U57" si="6">+T57+1</f>
        <v>24</v>
      </c>
      <c r="V57">
        <f t="shared" ref="V57" si="7">+U57+1</f>
        <v>25</v>
      </c>
      <c r="W57">
        <f t="shared" ref="W57" si="8">+V57+1</f>
        <v>26</v>
      </c>
    </row>
    <row r="58" spans="3:44" hidden="1" x14ac:dyDescent="0.25">
      <c r="D58" t="str">
        <f>SUBSTITUTE(ADDRESS(1,COLUMN(CheckingCalcSection5),4),"1","")</f>
        <v>AF</v>
      </c>
      <c r="E58">
        <v>8</v>
      </c>
      <c r="F58">
        <f t="shared" si="0"/>
        <v>9</v>
      </c>
      <c r="G58">
        <f t="shared" si="2"/>
        <v>10</v>
      </c>
      <c r="H58">
        <f t="shared" si="2"/>
        <v>11</v>
      </c>
      <c r="I58">
        <f t="shared" si="2"/>
        <v>12</v>
      </c>
    </row>
    <row r="59" spans="3:44" hidden="1" x14ac:dyDescent="0.25">
      <c r="D59" t="str">
        <f>SUBSTITUTE(ADDRESS(1,COLUMN(CheckingCalcSection6),4),"1","")</f>
        <v>AH</v>
      </c>
      <c r="E59">
        <v>8</v>
      </c>
      <c r="F59">
        <f t="shared" si="0"/>
        <v>9</v>
      </c>
      <c r="G59">
        <f t="shared" si="2"/>
        <v>10</v>
      </c>
      <c r="H59">
        <f t="shared" si="2"/>
        <v>11</v>
      </c>
      <c r="I59">
        <f t="shared" si="2"/>
        <v>12</v>
      </c>
      <c r="J59">
        <f t="shared" ref="J59:AR59" si="9">+I59+1</f>
        <v>13</v>
      </c>
      <c r="K59">
        <f t="shared" si="9"/>
        <v>14</v>
      </c>
      <c r="L59">
        <f t="shared" si="9"/>
        <v>15</v>
      </c>
      <c r="M59">
        <f t="shared" si="9"/>
        <v>16</v>
      </c>
      <c r="N59">
        <f t="shared" si="9"/>
        <v>17</v>
      </c>
      <c r="O59">
        <f t="shared" si="9"/>
        <v>18</v>
      </c>
      <c r="P59">
        <f t="shared" si="9"/>
        <v>19</v>
      </c>
      <c r="Q59">
        <f t="shared" si="9"/>
        <v>20</v>
      </c>
      <c r="R59">
        <f t="shared" si="9"/>
        <v>21</v>
      </c>
      <c r="S59">
        <f t="shared" si="9"/>
        <v>22</v>
      </c>
      <c r="T59">
        <f t="shared" si="9"/>
        <v>23</v>
      </c>
      <c r="U59">
        <f t="shared" si="9"/>
        <v>24</v>
      </c>
      <c r="V59">
        <f t="shared" si="9"/>
        <v>25</v>
      </c>
      <c r="W59">
        <f t="shared" si="9"/>
        <v>26</v>
      </c>
      <c r="X59">
        <f t="shared" si="9"/>
        <v>27</v>
      </c>
      <c r="Y59">
        <f t="shared" si="9"/>
        <v>28</v>
      </c>
      <c r="Z59">
        <f t="shared" si="9"/>
        <v>29</v>
      </c>
      <c r="AA59">
        <f t="shared" si="9"/>
        <v>30</v>
      </c>
      <c r="AB59">
        <f t="shared" si="9"/>
        <v>31</v>
      </c>
      <c r="AC59">
        <f t="shared" si="9"/>
        <v>32</v>
      </c>
      <c r="AD59">
        <f t="shared" si="9"/>
        <v>33</v>
      </c>
      <c r="AE59">
        <f t="shared" si="9"/>
        <v>34</v>
      </c>
      <c r="AF59">
        <f t="shared" si="9"/>
        <v>35</v>
      </c>
      <c r="AG59">
        <f t="shared" si="9"/>
        <v>36</v>
      </c>
      <c r="AH59">
        <f t="shared" si="9"/>
        <v>37</v>
      </c>
      <c r="AI59">
        <f t="shared" si="9"/>
        <v>38</v>
      </c>
      <c r="AJ59">
        <f t="shared" si="9"/>
        <v>39</v>
      </c>
      <c r="AK59">
        <f t="shared" si="9"/>
        <v>40</v>
      </c>
      <c r="AL59">
        <f t="shared" si="9"/>
        <v>41</v>
      </c>
      <c r="AM59">
        <f t="shared" si="9"/>
        <v>42</v>
      </c>
      <c r="AN59">
        <f t="shared" si="9"/>
        <v>43</v>
      </c>
      <c r="AO59">
        <f t="shared" si="9"/>
        <v>44</v>
      </c>
      <c r="AP59">
        <f t="shared" si="9"/>
        <v>45</v>
      </c>
      <c r="AQ59">
        <f t="shared" si="9"/>
        <v>46</v>
      </c>
      <c r="AR59">
        <f t="shared" si="9"/>
        <v>47</v>
      </c>
    </row>
    <row r="60" spans="3:44" ht="15" hidden="1" customHeight="1" x14ac:dyDescent="0.25">
      <c r="D60" t="str">
        <f>SUBSTITUTE(ADDRESS(1,COLUMN(CheckingCalcSection6),4),"1","")</f>
        <v>AH</v>
      </c>
      <c r="E60">
        <v>48</v>
      </c>
      <c r="F60">
        <f t="shared" ref="F60" si="10">+E60+1</f>
        <v>49</v>
      </c>
      <c r="G60">
        <f t="shared" si="2"/>
        <v>50</v>
      </c>
      <c r="H60">
        <f t="shared" si="2"/>
        <v>51</v>
      </c>
      <c r="I60">
        <f t="shared" si="2"/>
        <v>52</v>
      </c>
      <c r="J60">
        <f t="shared" ref="J60" si="11">+I60+1</f>
        <v>53</v>
      </c>
      <c r="K60">
        <f t="shared" ref="K60" si="12">+J60+1</f>
        <v>54</v>
      </c>
      <c r="L60">
        <f t="shared" ref="L60" si="13">+K60+1</f>
        <v>55</v>
      </c>
      <c r="M60">
        <f t="shared" ref="M60" si="14">+L60+1</f>
        <v>56</v>
      </c>
    </row>
  </sheetData>
  <sheetProtection algorithmName="SHA-512" hashValue="S0sWr0+ZNnD1pgnsWLuPas8PQuf5Ci1NuQgeYJ+TJyhz5sDgc00gI28AF063AIkjJ34a09X027jdiPIfIDe8Zg==" saltValue="mOxRen2sr3SfQFe1qQG3uQ==" spinCount="100000" sheet="1" objects="1" scenarios="1" selectLockedCells="1"/>
  <mergeCells count="8">
    <mergeCell ref="E24:AR24"/>
    <mergeCell ref="E28:AR28"/>
    <mergeCell ref="E32:AR32"/>
    <mergeCell ref="F8:P8"/>
    <mergeCell ref="E12:E13"/>
    <mergeCell ref="F12:AR12"/>
    <mergeCell ref="E16:AR16"/>
    <mergeCell ref="E20:AR20"/>
  </mergeCells>
  <conditionalFormatting sqref="E8:E10">
    <cfRule type="iconSet" priority="10">
      <iconSet iconSet="3Symbols">
        <cfvo type="percent" val="0"/>
        <cfvo type="percent" val="33"/>
        <cfvo type="percent" val="67"/>
      </iconSet>
    </cfRule>
  </conditionalFormatting>
  <conditionalFormatting sqref="B22:K22">
    <cfRule type="iconSet" priority="7">
      <iconSet iconSet="3Symbols">
        <cfvo type="percent" val="0"/>
        <cfvo type="percent" val="33"/>
        <cfvo type="percent" val="67"/>
      </iconSet>
    </cfRule>
  </conditionalFormatting>
  <conditionalFormatting sqref="B26:W26">
    <cfRule type="iconSet" priority="6">
      <iconSet iconSet="3Symbols">
        <cfvo type="percent" val="0"/>
        <cfvo type="percent" val="33"/>
        <cfvo type="percent" val="67"/>
      </iconSet>
    </cfRule>
  </conditionalFormatting>
  <conditionalFormatting sqref="B30:I30">
    <cfRule type="iconSet" priority="5">
      <iconSet iconSet="3Symbols">
        <cfvo type="percent" val="0"/>
        <cfvo type="percent" val="33"/>
        <cfvo type="percent" val="67"/>
      </iconSet>
    </cfRule>
  </conditionalFormatting>
  <conditionalFormatting sqref="B34:D34">
    <cfRule type="iconSet" priority="4">
      <iconSet iconSet="3Symbols">
        <cfvo type="percent" val="0"/>
        <cfvo type="percent" val="33"/>
        <cfvo type="percent" val="67"/>
      </iconSet>
    </cfRule>
  </conditionalFormatting>
  <conditionalFormatting sqref="B36:D36">
    <cfRule type="iconSet" priority="3">
      <iconSet iconSet="3Symbols">
        <cfvo type="percent" val="0"/>
        <cfvo type="percent" val="33"/>
        <cfvo type="percent" val="67"/>
      </iconSet>
    </cfRule>
  </conditionalFormatting>
  <conditionalFormatting sqref="B34:AR34">
    <cfRule type="iconSet" priority="2">
      <iconSet iconSet="3Symbols">
        <cfvo type="percent" val="0"/>
        <cfvo type="percent" val="33"/>
        <cfvo type="percent" val="67"/>
      </iconSet>
    </cfRule>
  </conditionalFormatting>
  <conditionalFormatting sqref="B36:M36">
    <cfRule type="iconSet" priority="1">
      <iconSet iconSet="3Symbols">
        <cfvo type="percent" val="0"/>
        <cfvo type="percent" val="33"/>
        <cfvo type="percent" val="67"/>
      </iconSet>
    </cfRule>
  </conditionalFormatting>
  <conditionalFormatting sqref="B14:R14">
    <cfRule type="iconSet" priority="1120">
      <iconSet iconSet="3Symbols">
        <cfvo type="percent" val="0"/>
        <cfvo type="percent" val="33"/>
        <cfvo type="percent" val="67"/>
      </iconSet>
    </cfRule>
  </conditionalFormatting>
  <conditionalFormatting sqref="B18:U18">
    <cfRule type="iconSet" priority="1121">
      <iconSet iconSet="3Symbols">
        <cfvo type="percent" val="0"/>
        <cfvo type="percent" val="33"/>
        <cfvo type="percent" val="67"/>
      </iconSet>
    </cfRule>
  </conditionalFormatting>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1_Checking"/>
  <dimension ref="C5:AU74"/>
  <sheetViews>
    <sheetView workbookViewId="0">
      <selection activeCell="I33" sqref="I33"/>
    </sheetView>
  </sheetViews>
  <sheetFormatPr defaultColWidth="9.28515625" defaultRowHeight="15" customHeight="1" x14ac:dyDescent="0.25"/>
  <cols>
    <col min="1" max="2" width="7.28515625" customWidth="1"/>
    <col min="3" max="3" width="5.28515625" customWidth="1"/>
    <col min="4" max="4" width="7.7109375" customWidth="1"/>
    <col min="5" max="5" width="10.5703125" customWidth="1"/>
    <col min="6" max="6" width="5.28515625" customWidth="1"/>
    <col min="7" max="7" width="7.7109375" customWidth="1"/>
    <col min="8" max="8" width="10.5703125" customWidth="1"/>
    <col min="9" max="9" width="4.28515625" bestFit="1" customWidth="1"/>
    <col min="10" max="10" width="7.7109375" customWidth="1"/>
    <col min="11" max="11" width="10.5703125" customWidth="1"/>
    <col min="12" max="12" width="4.28515625" customWidth="1"/>
    <col min="13" max="14" width="10.5703125" customWidth="1"/>
    <col min="15" max="15" width="4.28515625" customWidth="1"/>
    <col min="16" max="17" width="10.5703125" customWidth="1"/>
    <col min="18" max="18" width="5.28515625" bestFit="1" customWidth="1"/>
    <col min="19" max="20" width="10.5703125" customWidth="1"/>
    <col min="21" max="22" width="7.28515625" customWidth="1"/>
    <col min="23" max="23" width="5.28515625" customWidth="1"/>
    <col min="24" max="24" width="6.28515625" customWidth="1"/>
    <col min="25" max="25" width="5.28515625" customWidth="1"/>
    <col min="26" max="26" width="6.28515625" customWidth="1"/>
    <col min="27" max="27" width="2.42578125" customWidth="1"/>
    <col min="28" max="28" width="6.28515625" customWidth="1"/>
    <col min="29" max="29" width="4.28515625" customWidth="1"/>
    <col min="30" max="30" width="6.28515625" customWidth="1"/>
    <col min="31" max="31" width="4.28515625" customWidth="1"/>
    <col min="32" max="32" width="6.28515625" customWidth="1"/>
    <col min="33" max="33" width="5.28515625" bestFit="1" customWidth="1"/>
    <col min="34" max="34" width="6.28515625" customWidth="1"/>
    <col min="35" max="36" width="7.28515625" customWidth="1"/>
    <col min="37" max="37" width="21.7109375" customWidth="1"/>
    <col min="38" max="38" width="8.7109375" customWidth="1"/>
    <col min="39" max="40" width="5.7109375" customWidth="1"/>
    <col min="41" max="41" width="6.28515625" customWidth="1"/>
    <col min="42" max="44" width="5.7109375" customWidth="1"/>
    <col min="45" max="46" width="7.28515625" customWidth="1"/>
    <col min="47" max="47" width="18.28515625" bestFit="1" customWidth="1"/>
    <col min="48" max="49" width="5.7109375" customWidth="1"/>
  </cols>
  <sheetData>
    <row r="5" spans="3:47" x14ac:dyDescent="0.25">
      <c r="C5" s="135">
        <v>1</v>
      </c>
      <c r="D5" s="136"/>
      <c r="E5" s="137"/>
      <c r="F5" s="135">
        <v>2</v>
      </c>
      <c r="G5" s="136"/>
      <c r="H5" s="137"/>
      <c r="I5" s="135">
        <v>3</v>
      </c>
      <c r="J5" s="136">
        <v>3</v>
      </c>
      <c r="K5" s="137"/>
      <c r="L5" s="135">
        <v>4</v>
      </c>
      <c r="M5" s="136"/>
      <c r="N5" s="137"/>
      <c r="O5" s="135">
        <v>5</v>
      </c>
      <c r="P5" s="136"/>
      <c r="Q5" s="137"/>
      <c r="R5" s="135">
        <v>6</v>
      </c>
      <c r="S5" s="136"/>
      <c r="T5" s="137"/>
      <c r="W5" s="138" t="s">
        <v>130</v>
      </c>
      <c r="X5" s="139"/>
      <c r="Y5" s="139"/>
      <c r="Z5" s="139"/>
      <c r="AA5" s="139"/>
      <c r="AB5" s="139"/>
      <c r="AC5" s="139"/>
      <c r="AD5" s="139"/>
      <c r="AE5" s="139"/>
      <c r="AF5" s="139"/>
      <c r="AG5" s="139"/>
      <c r="AH5" s="140"/>
      <c r="AK5" s="134" t="s">
        <v>142</v>
      </c>
      <c r="AL5" s="134"/>
      <c r="AM5" s="134"/>
      <c r="AN5" s="134"/>
      <c r="AO5" s="134"/>
      <c r="AP5" s="134"/>
      <c r="AQ5" s="134"/>
      <c r="AR5" s="134"/>
      <c r="AU5" s="43" t="s">
        <v>183</v>
      </c>
    </row>
    <row r="6" spans="3:47" x14ac:dyDescent="0.25">
      <c r="C6" s="15" t="s">
        <v>143</v>
      </c>
      <c r="D6" s="1" t="s">
        <v>130</v>
      </c>
      <c r="E6" s="1" t="s">
        <v>131</v>
      </c>
      <c r="F6" s="15" t="s">
        <v>143</v>
      </c>
      <c r="G6" s="1" t="s">
        <v>130</v>
      </c>
      <c r="H6" s="1" t="s">
        <v>131</v>
      </c>
      <c r="I6" s="1" t="s">
        <v>143</v>
      </c>
      <c r="J6" s="1" t="s">
        <v>130</v>
      </c>
      <c r="K6" s="1" t="s">
        <v>131</v>
      </c>
      <c r="L6" s="1" t="s">
        <v>143</v>
      </c>
      <c r="M6" s="1" t="s">
        <v>130</v>
      </c>
      <c r="N6" s="1" t="s">
        <v>131</v>
      </c>
      <c r="O6" s="1" t="s">
        <v>143</v>
      </c>
      <c r="P6" s="1" t="s">
        <v>130</v>
      </c>
      <c r="Q6" s="1" t="s">
        <v>131</v>
      </c>
      <c r="R6" s="1" t="s">
        <v>143</v>
      </c>
      <c r="S6" s="1" t="s">
        <v>130</v>
      </c>
      <c r="T6" s="1" t="s">
        <v>131</v>
      </c>
      <c r="W6" s="141">
        <v>1</v>
      </c>
      <c r="X6" s="141"/>
      <c r="Y6" s="141">
        <v>2</v>
      </c>
      <c r="Z6" s="141"/>
      <c r="AA6" s="141">
        <v>3</v>
      </c>
      <c r="AB6" s="141"/>
      <c r="AC6" s="141">
        <v>4</v>
      </c>
      <c r="AD6" s="141"/>
      <c r="AE6" s="141">
        <v>5</v>
      </c>
      <c r="AF6" s="141"/>
      <c r="AG6" s="141">
        <v>6</v>
      </c>
      <c r="AH6" s="141"/>
      <c r="AK6" s="1"/>
      <c r="AL6" s="1">
        <v>1</v>
      </c>
      <c r="AM6" s="1">
        <v>2</v>
      </c>
      <c r="AN6" s="1">
        <v>3</v>
      </c>
      <c r="AO6" s="1">
        <v>4</v>
      </c>
      <c r="AP6" s="1">
        <v>5</v>
      </c>
      <c r="AQ6" s="1">
        <v>6</v>
      </c>
      <c r="AR6" s="1" t="s">
        <v>139</v>
      </c>
      <c r="AU6" s="1" t="b">
        <f ca="1">SUM(AL8:AQ8)&gt;0</f>
        <v>1</v>
      </c>
    </row>
    <row r="7" spans="3:47" x14ac:dyDescent="0.25">
      <c r="C7" s="1" t="s">
        <v>157</v>
      </c>
      <c r="D7" s="1" t="b">
        <f ca="1">COUNTIF(ForCheckingPersonalInfo,ForChecking!C7)&gt;0</f>
        <v>1</v>
      </c>
      <c r="E7" s="1" t="b">
        <v>1</v>
      </c>
      <c r="F7" s="1" t="s">
        <v>2</v>
      </c>
      <c r="G7" s="1" t="b">
        <f ca="1">COUNTIF(ForCheckingEducWork,ForChecking!F7)&gt;0</f>
        <v>1</v>
      </c>
      <c r="H7" s="1" t="b">
        <v>1</v>
      </c>
      <c r="I7" s="1" t="s">
        <v>2</v>
      </c>
      <c r="J7" s="1" t="b">
        <f ca="1">COUNTIF(ForCheckingRelation,ForChecking!I7)&gt;0</f>
        <v>1</v>
      </c>
      <c r="K7" s="37" t="b">
        <v>1</v>
      </c>
      <c r="L7" s="1" t="s">
        <v>2</v>
      </c>
      <c r="M7" s="1" t="b">
        <f ca="1">COUNTIF(ForCheckingCharges,ForChecking!L7)&gt;0</f>
        <v>1</v>
      </c>
      <c r="N7" s="1" t="b">
        <v>1</v>
      </c>
      <c r="O7" s="1" t="s">
        <v>2</v>
      </c>
      <c r="P7" s="1" t="b">
        <f ca="1">COUNTIF(ForCheckingCriminalRelation,ForChecking!O7)&gt;0</f>
        <v>1</v>
      </c>
      <c r="Q7" s="37" t="b">
        <v>1</v>
      </c>
      <c r="R7" s="1" t="s">
        <v>2</v>
      </c>
      <c r="S7" s="55" t="b">
        <f ca="1">COUNTIF(ForCheckingProperty,ForChecking!R7)&gt;0</f>
        <v>1</v>
      </c>
      <c r="T7" s="1" t="b">
        <v>1</v>
      </c>
      <c r="W7" s="1" t="s">
        <v>143</v>
      </c>
      <c r="X7" s="15" t="s">
        <v>132</v>
      </c>
      <c r="Y7" s="1" t="s">
        <v>143</v>
      </c>
      <c r="Z7" s="15" t="s">
        <v>132</v>
      </c>
      <c r="AA7" s="1" t="s">
        <v>143</v>
      </c>
      <c r="AB7" s="15" t="s">
        <v>132</v>
      </c>
      <c r="AC7" s="1" t="s">
        <v>143</v>
      </c>
      <c r="AD7" s="15" t="s">
        <v>132</v>
      </c>
      <c r="AE7" s="1" t="s">
        <v>143</v>
      </c>
      <c r="AF7" s="15" t="s">
        <v>132</v>
      </c>
      <c r="AG7" s="1" t="s">
        <v>143</v>
      </c>
      <c r="AH7" s="15" t="s">
        <v>132</v>
      </c>
      <c r="AK7" s="1" t="s">
        <v>139</v>
      </c>
      <c r="AL7" s="1">
        <f>SUBTOTAL(109,ForCheckingQuestionsPersonalInfo)</f>
        <v>10</v>
      </c>
      <c r="AM7" s="1">
        <f>SUBTOTAL(109,ForCheckingQuestionsEducWork)</f>
        <v>9</v>
      </c>
      <c r="AN7" s="1">
        <f>SUBTOTAL(109,ForCheckingQuestionsRelation)</f>
        <v>3</v>
      </c>
      <c r="AO7" s="1">
        <f>SUBTOTAL(109,ForCheckingQuestionsCharges)</f>
        <v>7</v>
      </c>
      <c r="AP7" s="1">
        <f>SUBTOTAL(109,ForCheckingQuestionsCriminalRelation)</f>
        <v>2</v>
      </c>
      <c r="AQ7" s="1">
        <f>SUBTOTAL(109,ForCheckingQuestionsProperty)</f>
        <v>20</v>
      </c>
      <c r="AR7" s="1">
        <f>SUM(AL7:AQ7)</f>
        <v>51</v>
      </c>
    </row>
    <row r="8" spans="3:47" x14ac:dyDescent="0.25">
      <c r="C8" s="1" t="s">
        <v>2</v>
      </c>
      <c r="D8" s="1" t="b">
        <f ca="1">COUNTIF(ForCheckingPersonalInfo,ForChecking!C8)&gt;0</f>
        <v>1</v>
      </c>
      <c r="E8" s="1" t="b">
        <v>1</v>
      </c>
      <c r="F8" s="1" t="s">
        <v>6</v>
      </c>
      <c r="G8" s="1" t="b">
        <f ca="1">COUNTIF(ForCheckingEducWork,ForChecking!F8)&gt;0</f>
        <v>1</v>
      </c>
      <c r="H8" s="1" t="b">
        <v>1</v>
      </c>
      <c r="I8" s="1" t="s">
        <v>85</v>
      </c>
      <c r="J8" s="1" t="b">
        <f ca="1">COUNTIF(ForCheckingRelation,ForChecking!I8)&gt;0</f>
        <v>0</v>
      </c>
      <c r="K8" s="37" t="b">
        <v>1</v>
      </c>
      <c r="L8" s="1" t="s">
        <v>85</v>
      </c>
      <c r="M8" s="1" t="b">
        <f ca="1">COUNTIF(ForCheckingCharges,ForChecking!L8)&gt;0</f>
        <v>0</v>
      </c>
      <c r="N8" s="1" t="b">
        <v>1</v>
      </c>
      <c r="O8" s="1" t="s">
        <v>85</v>
      </c>
      <c r="P8" s="1" t="b">
        <f ca="1">COUNTIF(ForCheckingCriminalRelation,ForChecking!O8)&gt;0</f>
        <v>0</v>
      </c>
      <c r="Q8" s="37" t="b">
        <v>1</v>
      </c>
      <c r="R8" s="1" t="s">
        <v>85</v>
      </c>
      <c r="S8" s="55" t="b">
        <f ca="1">COUNTIF(ForCheckingProperty,ForChecking!R8)&gt;0</f>
        <v>0</v>
      </c>
      <c r="T8" s="1" t="b">
        <v>1</v>
      </c>
      <c r="W8" s="1" t="s">
        <v>157</v>
      </c>
      <c r="X8" s="23">
        <f t="shared" ref="X8:X21" ca="1" si="0">IF(AND(D7,E7),0,IF(D7,1,2))</f>
        <v>0</v>
      </c>
      <c r="Y8" s="1" t="s">
        <v>2</v>
      </c>
      <c r="Z8" s="23">
        <f t="shared" ref="Z8:Z24" ca="1" si="1">IF(AND(G7,H7),0,IF(G7,1,2))</f>
        <v>0</v>
      </c>
      <c r="AA8" s="1" t="s">
        <v>2</v>
      </c>
      <c r="AB8" s="23">
        <f ca="1">IF(AND(J7,K7),0,IF(J7,1,2))</f>
        <v>0</v>
      </c>
      <c r="AC8" s="1" t="s">
        <v>2</v>
      </c>
      <c r="AD8" s="1">
        <f t="shared" ref="AD8:AD26" ca="1" si="2">IF(AND(M7,N7),0,IF(M7,1,2))</f>
        <v>0</v>
      </c>
      <c r="AE8" s="1" t="s">
        <v>2</v>
      </c>
      <c r="AF8" s="37">
        <f ca="1">IF(AND(P7,Q7),0,IF(P7,1,2))</f>
        <v>0</v>
      </c>
      <c r="AG8" s="1" t="s">
        <v>2</v>
      </c>
      <c r="AH8" s="1">
        <f ca="1">IF(AND(S7,T7),0,IF(S7,1,2))</f>
        <v>0</v>
      </c>
      <c r="AK8" s="1" t="s">
        <v>130</v>
      </c>
      <c r="AL8" s="1">
        <f ca="1">COUNTIF($X$8:$X$21,0)</f>
        <v>10</v>
      </c>
      <c r="AM8" s="1">
        <f ca="1">COUNTIF($Z$8:$Z$24,0)</f>
        <v>9</v>
      </c>
      <c r="AN8" s="1">
        <f ca="1">COUNTIF($AB$8:$AB$14,0)</f>
        <v>3</v>
      </c>
      <c r="AO8" s="1">
        <f ca="1">COUNTIF($AD$8:$AD$26,0)</f>
        <v>7</v>
      </c>
      <c r="AP8" s="1">
        <f ca="1">COUNTIF($AF$8:$AF$12,0)</f>
        <v>2</v>
      </c>
      <c r="AQ8" s="1">
        <f ca="1">COUNTIF($AH$8:$AH$56,0)</f>
        <v>20</v>
      </c>
      <c r="AR8" s="1">
        <f t="shared" ref="AR8:AR9" ca="1" si="3">SUM(AL8:AQ8)</f>
        <v>51</v>
      </c>
    </row>
    <row r="9" spans="3:47" x14ac:dyDescent="0.25">
      <c r="C9" s="1" t="s">
        <v>6</v>
      </c>
      <c r="D9" s="1" t="b">
        <f ca="1">COUNTIF(ForCheckingPersonalInfo,ForChecking!C9)&gt;0</f>
        <v>1</v>
      </c>
      <c r="E9" s="1" t="b">
        <v>1</v>
      </c>
      <c r="F9" s="1" t="s">
        <v>7</v>
      </c>
      <c r="G9" s="1" t="b">
        <f ca="1">COUNTIF(ForCheckingEducWork,ForChecking!F9)&gt;0</f>
        <v>0</v>
      </c>
      <c r="H9" s="1" t="b">
        <v>1</v>
      </c>
      <c r="I9" s="1" t="s">
        <v>6</v>
      </c>
      <c r="J9" s="1" t="b">
        <f ca="1">COUNTIF(ForCheckingRelation,ForChecking!I9)&gt;0</f>
        <v>1</v>
      </c>
      <c r="K9" s="37" t="b">
        <v>1</v>
      </c>
      <c r="L9" s="1" t="s">
        <v>165</v>
      </c>
      <c r="M9" s="1" t="b">
        <f ca="1">COUNTIF(ForCheckingCharges,ForChecking!L9)&gt;0</f>
        <v>0</v>
      </c>
      <c r="N9" s="1" t="b">
        <v>1</v>
      </c>
      <c r="O9" s="1" t="s">
        <v>6</v>
      </c>
      <c r="P9" s="1" t="b">
        <f ca="1">COUNTIF(ForCheckingCriminalRelation,ForChecking!O9)&gt;0</f>
        <v>1</v>
      </c>
      <c r="Q9" s="37" t="b">
        <v>1</v>
      </c>
      <c r="R9" s="1" t="s">
        <v>6</v>
      </c>
      <c r="S9" s="55" t="b">
        <f ca="1">COUNTIF(ForCheckingProperty,ForChecking!R9)&gt;0</f>
        <v>1</v>
      </c>
      <c r="T9" s="1" t="b">
        <v>1</v>
      </c>
      <c r="W9" s="1" t="s">
        <v>2</v>
      </c>
      <c r="X9" s="23">
        <f t="shared" ca="1" si="0"/>
        <v>0</v>
      </c>
      <c r="Y9" s="1" t="s">
        <v>6</v>
      </c>
      <c r="Z9" s="23">
        <f t="shared" ca="1" si="1"/>
        <v>0</v>
      </c>
      <c r="AA9" s="1" t="s">
        <v>85</v>
      </c>
      <c r="AB9" s="23">
        <f ca="1">IF(AND(J8,K8),0,IF(J8,1,2))</f>
        <v>2</v>
      </c>
      <c r="AC9" s="1" t="s">
        <v>85</v>
      </c>
      <c r="AD9" s="1">
        <f t="shared" ca="1" si="2"/>
        <v>2</v>
      </c>
      <c r="AE9" s="1" t="s">
        <v>85</v>
      </c>
      <c r="AF9" s="37">
        <f ca="1">IF(AND(P8,Q8),0,IF(P8,1,2))</f>
        <v>2</v>
      </c>
      <c r="AG9" s="1" t="s">
        <v>85</v>
      </c>
      <c r="AH9" s="1">
        <f t="shared" ref="AH9:AH56" ca="1" si="4">IF(AND(S8,T8),0,IF(S8,1,2))</f>
        <v>2</v>
      </c>
      <c r="AI9" s="20"/>
      <c r="AK9" s="1" t="s">
        <v>158</v>
      </c>
      <c r="AL9" s="1">
        <f ca="1">COUNTIF($X$8:$X$21,1)</f>
        <v>1</v>
      </c>
      <c r="AM9" s="1">
        <f ca="1">COUNTIF($Z$8:$Z$24,1)</f>
        <v>1</v>
      </c>
      <c r="AN9" s="1">
        <f ca="1">COUNTIF($AB$8:$AB$14,1)</f>
        <v>1</v>
      </c>
      <c r="AO9" s="1">
        <f ca="1">COUNTIF($AD$8:$AD$26,1)</f>
        <v>2</v>
      </c>
      <c r="AP9" s="1">
        <f ca="1">COUNTIF($AF$8:$AF$12,1)</f>
        <v>1</v>
      </c>
      <c r="AQ9" s="1">
        <f ca="1">COUNTIF($AH$8:$AH$56,1)</f>
        <v>9</v>
      </c>
      <c r="AR9" s="1">
        <f t="shared" ca="1" si="3"/>
        <v>15</v>
      </c>
      <c r="AS9" s="20"/>
    </row>
    <row r="10" spans="3:47" x14ac:dyDescent="0.25">
      <c r="C10" s="1" t="s">
        <v>7</v>
      </c>
      <c r="D10" s="1" t="b">
        <f ca="1">COUNTIF(ForCheckingPersonalInfo,ForChecking!C10)&gt;0</f>
        <v>0</v>
      </c>
      <c r="E10" s="1" t="b">
        <v>1</v>
      </c>
      <c r="F10" s="1" t="s">
        <v>10</v>
      </c>
      <c r="G10" s="1" t="b">
        <f ca="1">COUNTIF(ForCheckingEducWork,ForChecking!F10)&gt;0</f>
        <v>1</v>
      </c>
      <c r="H10" s="1" t="b">
        <v>1</v>
      </c>
      <c r="I10" s="1" t="s">
        <v>7</v>
      </c>
      <c r="J10" s="1" t="b">
        <f ca="1">COUNTIF(ForCheckingRelation,ForChecking!I10)&gt;0</f>
        <v>0</v>
      </c>
      <c r="K10" s="37" t="b">
        <v>1</v>
      </c>
      <c r="L10" s="1" t="s">
        <v>6</v>
      </c>
      <c r="M10" s="1" t="b">
        <f ca="1">COUNTIF(ForCheckingCharges,ForChecking!L10)&gt;0</f>
        <v>1</v>
      </c>
      <c r="N10" s="1" t="b">
        <v>1</v>
      </c>
      <c r="O10" s="1" t="s">
        <v>7</v>
      </c>
      <c r="P10" s="1" t="b">
        <f ca="1">COUNTIF(ForCheckingCriminalRelation,ForChecking!O10)&gt;0</f>
        <v>0</v>
      </c>
      <c r="Q10" s="37" t="b">
        <v>1</v>
      </c>
      <c r="R10" s="1" t="s">
        <v>7</v>
      </c>
      <c r="S10" s="55" t="b">
        <f ca="1">COUNTIF(ForCheckingProperty,ForChecking!R10)&gt;0</f>
        <v>0</v>
      </c>
      <c r="T10" s="1" t="b">
        <v>1</v>
      </c>
      <c r="W10" s="1" t="s">
        <v>6</v>
      </c>
      <c r="X10" s="23">
        <f t="shared" ca="1" si="0"/>
        <v>0</v>
      </c>
      <c r="Y10" s="1" t="s">
        <v>7</v>
      </c>
      <c r="Z10" s="23">
        <f t="shared" ca="1" si="1"/>
        <v>2</v>
      </c>
      <c r="AA10" s="1" t="s">
        <v>6</v>
      </c>
      <c r="AB10" s="23">
        <f t="shared" ref="AB10:AB14" ca="1" si="5">IF(AND(J9,K9),0,IF(J9,1,2))</f>
        <v>0</v>
      </c>
      <c r="AC10" s="1" t="s">
        <v>165</v>
      </c>
      <c r="AD10" s="1">
        <f t="shared" ca="1" si="2"/>
        <v>2</v>
      </c>
      <c r="AE10" s="1" t="s">
        <v>6</v>
      </c>
      <c r="AF10" s="37">
        <f ca="1">IF(AND(P9,Q9),0,IF(P9,1,2))</f>
        <v>0</v>
      </c>
      <c r="AG10" s="1" t="s">
        <v>6</v>
      </c>
      <c r="AH10" s="1">
        <f t="shared" ca="1" si="4"/>
        <v>0</v>
      </c>
      <c r="AI10" s="20"/>
      <c r="AK10" s="1" t="s">
        <v>140</v>
      </c>
      <c r="AL10" s="28">
        <f t="shared" ref="AL10:AR10" ca="1" si="6">1-(AL8)/AL7</f>
        <v>0</v>
      </c>
      <c r="AM10" s="28">
        <f t="shared" ca="1" si="6"/>
        <v>0</v>
      </c>
      <c r="AN10" s="28">
        <f t="shared" ca="1" si="6"/>
        <v>0</v>
      </c>
      <c r="AO10" s="28">
        <f t="shared" ca="1" si="6"/>
        <v>0</v>
      </c>
      <c r="AP10" s="28">
        <f t="shared" ca="1" si="6"/>
        <v>0</v>
      </c>
      <c r="AQ10" s="28">
        <f t="shared" ca="1" si="6"/>
        <v>0</v>
      </c>
      <c r="AR10" s="28">
        <f t="shared" ca="1" si="6"/>
        <v>0</v>
      </c>
      <c r="AS10" s="20"/>
    </row>
    <row r="11" spans="3:47" x14ac:dyDescent="0.25">
      <c r="C11" s="1" t="s">
        <v>10</v>
      </c>
      <c r="D11" s="1" t="b">
        <f ca="1">COUNTIF(ForCheckingPersonalInfo,ForChecking!C11)&gt;0</f>
        <v>1</v>
      </c>
      <c r="E11" s="1" t="b">
        <v>1</v>
      </c>
      <c r="F11" s="1" t="s">
        <v>14</v>
      </c>
      <c r="G11" s="1" t="b">
        <f ca="1">COUNTIF(ForCheckingEducWork,ForChecking!F11)&gt;0</f>
        <v>1</v>
      </c>
      <c r="H11" s="1" t="b">
        <v>1</v>
      </c>
      <c r="I11" s="1" t="s">
        <v>10</v>
      </c>
      <c r="J11" s="1" t="b">
        <f ca="1">COUNTIF(ForCheckingRelation,ForChecking!I11)&gt;0</f>
        <v>1</v>
      </c>
      <c r="K11" s="37" t="b">
        <v>1</v>
      </c>
      <c r="L11" s="1" t="s">
        <v>7</v>
      </c>
      <c r="M11" s="1" t="b">
        <f ca="1">COUNTIF(ForCheckingCharges,ForChecking!L11)&gt;0</f>
        <v>0</v>
      </c>
      <c r="N11" s="1" t="b">
        <v>1</v>
      </c>
      <c r="O11" s="1" t="s">
        <v>10</v>
      </c>
      <c r="P11" s="1" t="b">
        <f ca="1">COUNTIF(ForCheckingCriminalRelation,ForChecking!O11)&gt;0</f>
        <v>1</v>
      </c>
      <c r="Q11" s="37" t="b">
        <v>0</v>
      </c>
      <c r="R11" s="1" t="s">
        <v>10</v>
      </c>
      <c r="S11" s="55" t="b">
        <f ca="1">COUNTIF(ForCheckingProperty,ForChecking!R11)&gt;0</f>
        <v>1</v>
      </c>
      <c r="T11" s="1" t="b">
        <v>1</v>
      </c>
      <c r="W11" s="1" t="s">
        <v>7</v>
      </c>
      <c r="X11" s="23">
        <f t="shared" ca="1" si="0"/>
        <v>2</v>
      </c>
      <c r="Y11" s="1" t="s">
        <v>10</v>
      </c>
      <c r="Z11" s="23">
        <f t="shared" ca="1" si="1"/>
        <v>0</v>
      </c>
      <c r="AA11" s="1" t="s">
        <v>7</v>
      </c>
      <c r="AB11" s="23">
        <f t="shared" ca="1" si="5"/>
        <v>2</v>
      </c>
      <c r="AC11" s="1" t="s">
        <v>6</v>
      </c>
      <c r="AD11" s="1">
        <f t="shared" ca="1" si="2"/>
        <v>0</v>
      </c>
      <c r="AE11" s="1" t="s">
        <v>7</v>
      </c>
      <c r="AF11" s="37">
        <f ca="1">IF(AND(P10,Q10),0,IF(P10,1,2))</f>
        <v>2</v>
      </c>
      <c r="AG11" s="1" t="s">
        <v>7</v>
      </c>
      <c r="AH11" s="1">
        <f t="shared" ca="1" si="4"/>
        <v>2</v>
      </c>
      <c r="AK11" s="1" t="s">
        <v>141</v>
      </c>
      <c r="AL11" s="29">
        <f ca="1">1-AL10</f>
        <v>1</v>
      </c>
      <c r="AM11" s="29">
        <f t="shared" ref="AM11:AR11" ca="1" si="7">1-AM10</f>
        <v>1</v>
      </c>
      <c r="AN11" s="29">
        <f t="shared" ca="1" si="7"/>
        <v>1</v>
      </c>
      <c r="AO11" s="29">
        <f t="shared" ca="1" si="7"/>
        <v>1</v>
      </c>
      <c r="AP11" s="29">
        <f t="shared" ca="1" si="7"/>
        <v>1</v>
      </c>
      <c r="AQ11" s="29">
        <f t="shared" ca="1" si="7"/>
        <v>1</v>
      </c>
      <c r="AR11" s="29">
        <f t="shared" ca="1" si="7"/>
        <v>1</v>
      </c>
    </row>
    <row r="12" spans="3:47" x14ac:dyDescent="0.25">
      <c r="C12" s="1" t="s">
        <v>14</v>
      </c>
      <c r="D12" s="1" t="b">
        <f ca="1">COUNTIF(ForCheckingPersonalInfo,ForChecking!C12)&gt;0</f>
        <v>1</v>
      </c>
      <c r="E12" s="1" t="b">
        <v>1</v>
      </c>
      <c r="F12" s="1" t="s">
        <v>69</v>
      </c>
      <c r="G12" s="1" t="b">
        <f ca="1">COUNTIF(ForCheckingEducWork,ForChecking!F12)&gt;0</f>
        <v>0</v>
      </c>
      <c r="H12" s="1" t="b">
        <v>1</v>
      </c>
      <c r="I12" s="1" t="s">
        <v>98</v>
      </c>
      <c r="J12" s="1" t="b">
        <f ca="1">COUNTIF(ForCheckingRelation,ForChecking!I12)&gt;0</f>
        <v>0</v>
      </c>
      <c r="K12" s="37" t="b">
        <v>1</v>
      </c>
      <c r="L12" s="1" t="s">
        <v>95</v>
      </c>
      <c r="M12" s="1" t="b">
        <f ca="1">COUNTIF(ForCheckingCharges,ForChecking!L12)&gt;0</f>
        <v>0</v>
      </c>
      <c r="N12" s="1" t="b">
        <v>1</v>
      </c>
      <c r="R12" s="1" t="s">
        <v>98</v>
      </c>
      <c r="S12" s="55" t="b">
        <f ca="1">COUNTIF(ForCheckingProperty,ForChecking!R12)&gt;0</f>
        <v>0</v>
      </c>
      <c r="T12" s="1" t="b">
        <v>1</v>
      </c>
      <c r="W12" s="1" t="s">
        <v>10</v>
      </c>
      <c r="X12" s="23">
        <f t="shared" ca="1" si="0"/>
        <v>0</v>
      </c>
      <c r="Y12" s="1" t="s">
        <v>14</v>
      </c>
      <c r="Z12" s="23">
        <f t="shared" ca="1" si="1"/>
        <v>0</v>
      </c>
      <c r="AA12" s="1" t="s">
        <v>10</v>
      </c>
      <c r="AB12" s="23">
        <f t="shared" ca="1" si="5"/>
        <v>0</v>
      </c>
      <c r="AC12" s="1" t="s">
        <v>7</v>
      </c>
      <c r="AD12" s="1">
        <f t="shared" ca="1" si="2"/>
        <v>2</v>
      </c>
      <c r="AE12" s="1" t="s">
        <v>10</v>
      </c>
      <c r="AF12" s="37">
        <f ca="1">IF(AND(P11,Q11),0,IF(P11,1,2))</f>
        <v>1</v>
      </c>
      <c r="AG12" s="1" t="s">
        <v>10</v>
      </c>
      <c r="AH12" s="1">
        <f t="shared" ca="1" si="4"/>
        <v>0</v>
      </c>
    </row>
    <row r="13" spans="3:47" x14ac:dyDescent="0.25">
      <c r="C13" s="1" t="s">
        <v>19</v>
      </c>
      <c r="D13" s="1" t="b">
        <f ca="1">COUNTIF(ForCheckingPersonalInfo,ForChecking!C13)&gt;0</f>
        <v>1</v>
      </c>
      <c r="E13" s="1" t="b">
        <v>1</v>
      </c>
      <c r="F13" s="1" t="s">
        <v>19</v>
      </c>
      <c r="G13" s="1" t="b">
        <f ca="1">COUNTIF(ForCheckingEducWork,ForChecking!F13)&gt;0</f>
        <v>1</v>
      </c>
      <c r="H13" s="1" t="b">
        <v>1</v>
      </c>
      <c r="I13" s="1" t="s">
        <v>14</v>
      </c>
      <c r="J13" s="1" t="b">
        <f ca="1">COUNTIF(ForCheckingRelation,ForChecking!I13)&gt;0</f>
        <v>1</v>
      </c>
      <c r="K13" s="37" t="b">
        <v>0</v>
      </c>
      <c r="L13" s="1" t="s">
        <v>10</v>
      </c>
      <c r="M13" s="1" t="b">
        <f ca="1">COUNTIF(ForCheckingCharges,ForChecking!L13)&gt;0</f>
        <v>1</v>
      </c>
      <c r="N13" s="1" t="b">
        <v>1</v>
      </c>
      <c r="R13" s="1" t="s">
        <v>100</v>
      </c>
      <c r="S13" s="55" t="b">
        <f ca="1">COUNTIF(ForCheckingProperty,ForChecking!R13)&gt;0</f>
        <v>1</v>
      </c>
      <c r="T13" s="1" t="b">
        <v>0</v>
      </c>
      <c r="W13" s="1" t="s">
        <v>14</v>
      </c>
      <c r="X13" s="23">
        <f t="shared" ca="1" si="0"/>
        <v>0</v>
      </c>
      <c r="Y13" s="1" t="s">
        <v>69</v>
      </c>
      <c r="Z13" s="23">
        <f t="shared" ca="1" si="1"/>
        <v>2</v>
      </c>
      <c r="AA13" s="1" t="s">
        <v>98</v>
      </c>
      <c r="AB13" s="23">
        <f t="shared" ca="1" si="5"/>
        <v>2</v>
      </c>
      <c r="AC13" s="1" t="s">
        <v>95</v>
      </c>
      <c r="AD13" s="1">
        <f t="shared" ca="1" si="2"/>
        <v>2</v>
      </c>
      <c r="AG13" s="1" t="s">
        <v>98</v>
      </c>
      <c r="AH13" s="1">
        <f t="shared" ca="1" si="4"/>
        <v>2</v>
      </c>
    </row>
    <row r="14" spans="3:47" x14ac:dyDescent="0.25">
      <c r="C14" s="1" t="s">
        <v>21</v>
      </c>
      <c r="D14" s="1" t="b">
        <f ca="1">COUNTIF(ForCheckingPersonalInfo,ForChecking!C14)&gt;0</f>
        <v>1</v>
      </c>
      <c r="E14" s="1" t="b">
        <v>1</v>
      </c>
      <c r="F14" s="1" t="s">
        <v>70</v>
      </c>
      <c r="G14" s="1" t="b">
        <f ca="1">COUNTIF(ForCheckingEducWork,ForChecking!F14)&gt;0</f>
        <v>0</v>
      </c>
      <c r="H14" s="1" t="b">
        <v>1</v>
      </c>
      <c r="I14" s="1"/>
      <c r="J14" s="1"/>
      <c r="K14" s="37"/>
      <c r="L14" s="1" t="s">
        <v>98</v>
      </c>
      <c r="M14" s="1" t="b">
        <f ca="1">COUNTIF(ForCheckingCharges,ForChecking!L14)&gt;0</f>
        <v>0</v>
      </c>
      <c r="N14" s="1" t="b">
        <v>1</v>
      </c>
      <c r="R14" s="1" t="s">
        <v>14</v>
      </c>
      <c r="S14" s="55" t="b">
        <f ca="1">COUNTIF(ForCheckingProperty,ForChecking!R14)&gt;0</f>
        <v>1</v>
      </c>
      <c r="T14" s="1" t="b">
        <v>1</v>
      </c>
      <c r="W14" s="1" t="s">
        <v>19</v>
      </c>
      <c r="X14" s="23">
        <f t="shared" ca="1" si="0"/>
        <v>0</v>
      </c>
      <c r="Y14" s="1" t="s">
        <v>19</v>
      </c>
      <c r="Z14" s="23">
        <f t="shared" ca="1" si="1"/>
        <v>0</v>
      </c>
      <c r="AA14" s="1" t="s">
        <v>14</v>
      </c>
      <c r="AB14" s="23">
        <f t="shared" ca="1" si="5"/>
        <v>1</v>
      </c>
      <c r="AC14" s="1" t="s">
        <v>10</v>
      </c>
      <c r="AD14" s="1">
        <f t="shared" ca="1" si="2"/>
        <v>0</v>
      </c>
      <c r="AG14" s="1" t="s">
        <v>100</v>
      </c>
      <c r="AH14" s="1">
        <f t="shared" ca="1" si="4"/>
        <v>1</v>
      </c>
    </row>
    <row r="15" spans="3:47" x14ac:dyDescent="0.25">
      <c r="C15" s="1" t="s">
        <v>22</v>
      </c>
      <c r="D15" s="1" t="b">
        <f ca="1">COUNTIF(ForCheckingPersonalInfo,ForChecking!C15)&gt;0</f>
        <v>0</v>
      </c>
      <c r="E15" s="1" t="b">
        <v>1</v>
      </c>
      <c r="F15" s="1" t="s">
        <v>21</v>
      </c>
      <c r="G15" s="1" t="b">
        <f ca="1">COUNTIF(ForCheckingEducWork,ForChecking!F15)&gt;0</f>
        <v>1</v>
      </c>
      <c r="H15" s="1" t="b">
        <v>1</v>
      </c>
      <c r="I15" s="1"/>
      <c r="J15" s="1"/>
      <c r="K15" s="37"/>
      <c r="L15" s="1" t="s">
        <v>100</v>
      </c>
      <c r="M15" s="1" t="b">
        <f ca="1">COUNTIF(ForCheckingCharges,ForChecking!L15)&gt;0</f>
        <v>1</v>
      </c>
      <c r="N15" s="1" t="b">
        <v>1</v>
      </c>
      <c r="R15" s="1" t="s">
        <v>69</v>
      </c>
      <c r="S15" s="55" t="b">
        <f ca="1">COUNTIF(ForCheckingProperty,ForChecking!R15)&gt;0</f>
        <v>0</v>
      </c>
      <c r="T15" s="1" t="b">
        <v>1</v>
      </c>
      <c r="W15" s="1" t="s">
        <v>21</v>
      </c>
      <c r="X15" s="23">
        <f t="shared" ca="1" si="0"/>
        <v>0</v>
      </c>
      <c r="Y15" s="1" t="s">
        <v>70</v>
      </c>
      <c r="Z15" s="23">
        <f t="shared" ca="1" si="1"/>
        <v>2</v>
      </c>
      <c r="AA15" s="1"/>
      <c r="AB15" s="23"/>
      <c r="AC15" s="1" t="s">
        <v>98</v>
      </c>
      <c r="AD15" s="1">
        <f t="shared" ca="1" si="2"/>
        <v>2</v>
      </c>
      <c r="AG15" s="1" t="s">
        <v>14</v>
      </c>
      <c r="AH15" s="1">
        <f t="shared" ca="1" si="4"/>
        <v>0</v>
      </c>
    </row>
    <row r="16" spans="3:47" x14ac:dyDescent="0.25">
      <c r="C16" s="1" t="s">
        <v>23</v>
      </c>
      <c r="D16" s="1" t="b">
        <f ca="1">COUNTIF(ForCheckingPersonalInfo,ForChecking!C16)&gt;0</f>
        <v>1</v>
      </c>
      <c r="E16" s="1" t="b">
        <v>1</v>
      </c>
      <c r="F16" s="1" t="s">
        <v>22</v>
      </c>
      <c r="G16" s="1" t="b">
        <f ca="1">COUNTIF(ForCheckingEducWork,ForChecking!F16)&gt;0</f>
        <v>0</v>
      </c>
      <c r="H16" s="1" t="b">
        <v>1</v>
      </c>
      <c r="L16" s="1" t="s">
        <v>102</v>
      </c>
      <c r="M16" s="1" t="b">
        <f ca="1">COUNTIF(ForCheckingCharges,ForChecking!L16)&gt;0</f>
        <v>0</v>
      </c>
      <c r="N16" s="1" t="b">
        <v>1</v>
      </c>
      <c r="R16" s="1" t="s">
        <v>198</v>
      </c>
      <c r="S16" s="55" t="b">
        <f ca="1">COUNTIF(ForCheckingProperty,ForChecking!R16)&gt;0</f>
        <v>1</v>
      </c>
      <c r="T16" s="1" t="b">
        <v>0</v>
      </c>
      <c r="W16" s="1" t="s">
        <v>22</v>
      </c>
      <c r="X16" s="23">
        <f t="shared" ca="1" si="0"/>
        <v>2</v>
      </c>
      <c r="Y16" s="1" t="s">
        <v>21</v>
      </c>
      <c r="Z16" s="23">
        <f t="shared" ca="1" si="1"/>
        <v>0</v>
      </c>
      <c r="AA16" s="1"/>
      <c r="AB16" s="23"/>
      <c r="AC16" s="1" t="s">
        <v>100</v>
      </c>
      <c r="AD16" s="1">
        <f t="shared" ca="1" si="2"/>
        <v>0</v>
      </c>
      <c r="AG16" s="1" t="s">
        <v>69</v>
      </c>
      <c r="AH16" s="1">
        <f t="shared" ca="1" si="4"/>
        <v>2</v>
      </c>
    </row>
    <row r="17" spans="3:34" x14ac:dyDescent="0.25">
      <c r="C17" s="1" t="s">
        <v>26</v>
      </c>
      <c r="D17" s="1" t="b">
        <f ca="1">COUNTIF(ForCheckingPersonalInfo,ForChecking!C17)&gt;0</f>
        <v>1</v>
      </c>
      <c r="E17" s="1" t="b">
        <v>1</v>
      </c>
      <c r="F17" s="1" t="s">
        <v>23</v>
      </c>
      <c r="G17" s="1" t="b">
        <f ca="1">COUNTIF(ForCheckingEducWork,ForChecking!F17)&gt;0</f>
        <v>1</v>
      </c>
      <c r="H17" s="1" t="b">
        <v>1</v>
      </c>
      <c r="L17" s="1" t="s">
        <v>14</v>
      </c>
      <c r="M17" s="1" t="b">
        <f ca="1">COUNTIF(ForCheckingCharges,ForChecking!L17)&gt;0</f>
        <v>1</v>
      </c>
      <c r="N17" s="1" t="b">
        <v>1</v>
      </c>
      <c r="R17" s="1" t="s">
        <v>19</v>
      </c>
      <c r="S17" s="55" t="b">
        <f ca="1">COUNTIF(ForCheckingProperty,ForChecking!R17)&gt;0</f>
        <v>1</v>
      </c>
      <c r="T17" s="1" t="b">
        <v>1</v>
      </c>
      <c r="W17" s="1" t="s">
        <v>23</v>
      </c>
      <c r="X17" s="23">
        <f t="shared" ca="1" si="0"/>
        <v>0</v>
      </c>
      <c r="Y17" s="1" t="s">
        <v>22</v>
      </c>
      <c r="Z17" s="23">
        <f t="shared" ca="1" si="1"/>
        <v>2</v>
      </c>
      <c r="AC17" s="1" t="s">
        <v>102</v>
      </c>
      <c r="AD17" s="1">
        <f t="shared" ca="1" si="2"/>
        <v>2</v>
      </c>
      <c r="AG17" s="1" t="s">
        <v>198</v>
      </c>
      <c r="AH17" s="1">
        <f t="shared" ca="1" si="4"/>
        <v>1</v>
      </c>
    </row>
    <row r="18" spans="3:34" x14ac:dyDescent="0.25">
      <c r="C18" s="1" t="s">
        <v>28</v>
      </c>
      <c r="D18" s="1" t="b">
        <f ca="1">COUNTIF(ForCheckingPersonalInfo,ForChecking!C18)&gt;0</f>
        <v>1</v>
      </c>
      <c r="E18" s="1" t="b">
        <v>1</v>
      </c>
      <c r="F18" s="1" t="s">
        <v>72</v>
      </c>
      <c r="G18" s="1" t="b">
        <f ca="1">COUNTIF(ForCheckingEducWork,ForChecking!F18)&gt;0</f>
        <v>0</v>
      </c>
      <c r="H18" s="1" t="b">
        <v>1</v>
      </c>
      <c r="L18" s="1" t="s">
        <v>69</v>
      </c>
      <c r="M18" s="1" t="b">
        <f ca="1">COUNTIF(ForCheckingCharges,ForChecking!L18)&gt;0</f>
        <v>0</v>
      </c>
      <c r="N18" s="1" t="b">
        <v>1</v>
      </c>
      <c r="R18" s="1" t="s">
        <v>70</v>
      </c>
      <c r="S18" s="55" t="b">
        <f ca="1">COUNTIF(ForCheckingProperty,ForChecking!R18)&gt;0</f>
        <v>0</v>
      </c>
      <c r="T18" s="1" t="b">
        <v>1</v>
      </c>
      <c r="W18" s="1" t="s">
        <v>26</v>
      </c>
      <c r="X18" s="23">
        <f t="shared" ca="1" si="0"/>
        <v>0</v>
      </c>
      <c r="Y18" s="1" t="s">
        <v>23</v>
      </c>
      <c r="Z18" s="23">
        <f t="shared" ca="1" si="1"/>
        <v>0</v>
      </c>
      <c r="AC18" s="1" t="s">
        <v>14</v>
      </c>
      <c r="AD18" s="1">
        <f t="shared" ca="1" si="2"/>
        <v>0</v>
      </c>
      <c r="AG18" s="1" t="s">
        <v>19</v>
      </c>
      <c r="AH18" s="1">
        <f t="shared" ca="1" si="4"/>
        <v>0</v>
      </c>
    </row>
    <row r="19" spans="3:34" x14ac:dyDescent="0.25">
      <c r="C19" s="1" t="s">
        <v>30</v>
      </c>
      <c r="D19" s="1" t="b">
        <f ca="1">COUNTIF(ForCheckingPersonalInfo,ForChecking!C19)&gt;0</f>
        <v>0</v>
      </c>
      <c r="E19" s="1" t="b">
        <v>1</v>
      </c>
      <c r="F19" s="1" t="s">
        <v>26</v>
      </c>
      <c r="G19" s="1" t="b">
        <f ca="1">COUNTIF(ForCheckingEducWork,ForChecking!F19)&gt;0</f>
        <v>1</v>
      </c>
      <c r="H19" s="1" t="b">
        <v>1</v>
      </c>
      <c r="L19" s="1" t="s">
        <v>198</v>
      </c>
      <c r="M19" s="1" t="b">
        <f ca="1">COUNTIF(ForCheckingCharges,ForChecking!L19)&gt;0</f>
        <v>1</v>
      </c>
      <c r="N19" s="1" t="b">
        <v>0</v>
      </c>
      <c r="R19" s="1" t="s">
        <v>21</v>
      </c>
      <c r="S19" s="55" t="b">
        <f ca="1">COUNTIF(ForCheckingProperty,ForChecking!R19)&gt;0</f>
        <v>1</v>
      </c>
      <c r="T19" s="1" t="b">
        <v>1</v>
      </c>
      <c r="W19" s="1" t="s">
        <v>28</v>
      </c>
      <c r="X19" s="23">
        <f t="shared" ca="1" si="0"/>
        <v>0</v>
      </c>
      <c r="Y19" s="1" t="s">
        <v>72</v>
      </c>
      <c r="Z19" s="23">
        <f t="shared" ca="1" si="1"/>
        <v>2</v>
      </c>
      <c r="AC19" s="1" t="s">
        <v>69</v>
      </c>
      <c r="AD19" s="1">
        <f t="shared" ca="1" si="2"/>
        <v>2</v>
      </c>
      <c r="AG19" s="1" t="s">
        <v>70</v>
      </c>
      <c r="AH19" s="1">
        <f t="shared" ca="1" si="4"/>
        <v>2</v>
      </c>
    </row>
    <row r="20" spans="3:34" x14ac:dyDescent="0.25">
      <c r="C20" s="1" t="s">
        <v>33</v>
      </c>
      <c r="D20" s="1" t="b">
        <f ca="1">COUNTIF(ForCheckingPersonalInfo,ForChecking!C20)&gt;0</f>
        <v>1</v>
      </c>
      <c r="E20" s="1" t="b">
        <v>0</v>
      </c>
      <c r="F20" s="1" t="s">
        <v>221</v>
      </c>
      <c r="G20" s="1" t="b">
        <f ca="1">COUNTIF(ForCheckingEducWork,ForChecking!F20)&gt;0</f>
        <v>0</v>
      </c>
      <c r="H20" s="1" t="b">
        <v>1</v>
      </c>
      <c r="L20" s="1" t="s">
        <v>19</v>
      </c>
      <c r="M20" s="1" t="b">
        <f ca="1">COUNTIF(ForCheckingCharges,ForChecking!L20)&gt;0</f>
        <v>1</v>
      </c>
      <c r="N20" s="1" t="b">
        <v>1</v>
      </c>
      <c r="R20" s="1" t="s">
        <v>22</v>
      </c>
      <c r="S20" s="55" t="b">
        <f ca="1">COUNTIF(ForCheckingProperty,ForChecking!R20)&gt;0</f>
        <v>0</v>
      </c>
      <c r="T20" s="1" t="b">
        <v>1</v>
      </c>
      <c r="W20" s="1" t="s">
        <v>30</v>
      </c>
      <c r="X20" s="23">
        <f t="shared" ca="1" si="0"/>
        <v>2</v>
      </c>
      <c r="Y20" s="1" t="s">
        <v>26</v>
      </c>
      <c r="Z20" s="23">
        <f t="shared" ca="1" si="1"/>
        <v>0</v>
      </c>
      <c r="AC20" s="1" t="s">
        <v>198</v>
      </c>
      <c r="AD20" s="1">
        <f t="shared" ca="1" si="2"/>
        <v>1</v>
      </c>
      <c r="AG20" s="1" t="s">
        <v>21</v>
      </c>
      <c r="AH20" s="1">
        <f t="shared" ca="1" si="4"/>
        <v>0</v>
      </c>
    </row>
    <row r="21" spans="3:34" x14ac:dyDescent="0.25">
      <c r="C21" s="1"/>
      <c r="D21" s="1"/>
      <c r="E21" s="1"/>
      <c r="F21" s="1" t="s">
        <v>28</v>
      </c>
      <c r="G21" s="1" t="b">
        <f ca="1">COUNTIF(ForCheckingEducWork,ForChecking!F21)&gt;0</f>
        <v>1</v>
      </c>
      <c r="H21" s="1" t="b">
        <v>1</v>
      </c>
      <c r="L21" s="1" t="s">
        <v>70</v>
      </c>
      <c r="M21" s="1" t="b">
        <f ca="1">COUNTIF(ForCheckingCharges,ForChecking!L21)&gt;0</f>
        <v>0</v>
      </c>
      <c r="N21" s="1" t="b">
        <v>1</v>
      </c>
      <c r="R21" s="1" t="s">
        <v>23</v>
      </c>
      <c r="S21" s="55" t="b">
        <f ca="1">COUNTIF(ForCheckingProperty,ForChecking!R21)&gt;0</f>
        <v>1</v>
      </c>
      <c r="T21" s="1" t="b">
        <v>1</v>
      </c>
      <c r="W21" s="1" t="s">
        <v>33</v>
      </c>
      <c r="X21" s="23">
        <f t="shared" ca="1" si="0"/>
        <v>1</v>
      </c>
      <c r="Y21" s="1" t="s">
        <v>221</v>
      </c>
      <c r="Z21" s="23">
        <f t="shared" ca="1" si="1"/>
        <v>2</v>
      </c>
      <c r="AC21" s="1" t="s">
        <v>19</v>
      </c>
      <c r="AD21" s="1">
        <f t="shared" ca="1" si="2"/>
        <v>0</v>
      </c>
      <c r="AG21" s="1" t="s">
        <v>22</v>
      </c>
      <c r="AH21" s="1">
        <f t="shared" ca="1" si="4"/>
        <v>2</v>
      </c>
    </row>
    <row r="22" spans="3:34" x14ac:dyDescent="0.25">
      <c r="C22" s="1"/>
      <c r="D22" s="1"/>
      <c r="E22" s="1"/>
      <c r="F22" s="1" t="s">
        <v>30</v>
      </c>
      <c r="G22" s="1" t="b">
        <f ca="1">COUNTIF(ForCheckingEducWork,ForChecking!F22)&gt;0</f>
        <v>0</v>
      </c>
      <c r="H22" s="1" t="b">
        <v>1</v>
      </c>
      <c r="L22" s="1" t="s">
        <v>208</v>
      </c>
      <c r="M22" s="1" t="b">
        <f ca="1">COUNTIF(ForCheckingCharges,ForChecking!L22)&gt;0</f>
        <v>0</v>
      </c>
      <c r="N22" s="1" t="b">
        <v>0</v>
      </c>
      <c r="R22" s="1" t="s">
        <v>72</v>
      </c>
      <c r="S22" s="55" t="b">
        <f ca="1">COUNTIF(ForCheckingProperty,ForChecking!R22)&gt;0</f>
        <v>0</v>
      </c>
      <c r="T22" s="1" t="b">
        <v>1</v>
      </c>
      <c r="W22" s="1"/>
      <c r="X22" s="23"/>
      <c r="Y22" s="1" t="s">
        <v>28</v>
      </c>
      <c r="Z22" s="23">
        <f t="shared" ca="1" si="1"/>
        <v>0</v>
      </c>
      <c r="AC22" s="1" t="s">
        <v>70</v>
      </c>
      <c r="AD22" s="1">
        <f t="shared" ca="1" si="2"/>
        <v>2</v>
      </c>
      <c r="AG22" s="1" t="s">
        <v>23</v>
      </c>
      <c r="AH22" s="1">
        <f t="shared" ca="1" si="4"/>
        <v>0</v>
      </c>
    </row>
    <row r="23" spans="3:34" x14ac:dyDescent="0.25">
      <c r="C23" s="1"/>
      <c r="D23" s="1"/>
      <c r="E23" s="1"/>
      <c r="F23" s="1" t="s">
        <v>33</v>
      </c>
      <c r="G23" s="1" t="b">
        <f ca="1">COUNTIF(ForCheckingEducWork,ForChecking!F23)&gt;0</f>
        <v>1</v>
      </c>
      <c r="H23" s="1" t="b">
        <v>0</v>
      </c>
      <c r="L23" s="1" t="s">
        <v>21</v>
      </c>
      <c r="M23" s="1" t="b">
        <f ca="1">COUNTIF(ForCheckingCharges,ForChecking!L23)&gt;0</f>
        <v>1</v>
      </c>
      <c r="N23" s="1" t="b">
        <v>1</v>
      </c>
      <c r="R23" s="1" t="s">
        <v>219</v>
      </c>
      <c r="S23" s="55" t="b">
        <f ca="1">COUNTIF(ForCheckingProperty,ForChecking!R23)&gt;0</f>
        <v>1</v>
      </c>
      <c r="T23" s="1" t="b">
        <v>0</v>
      </c>
      <c r="W23" s="1"/>
      <c r="X23" s="23"/>
      <c r="Y23" s="1" t="s">
        <v>30</v>
      </c>
      <c r="Z23" s="23">
        <f t="shared" ca="1" si="1"/>
        <v>2</v>
      </c>
      <c r="AC23" s="1" t="s">
        <v>208</v>
      </c>
      <c r="AD23" s="1">
        <f t="shared" ca="1" si="2"/>
        <v>2</v>
      </c>
      <c r="AG23" s="1" t="s">
        <v>72</v>
      </c>
      <c r="AH23" s="1">
        <f t="shared" ca="1" si="4"/>
        <v>2</v>
      </c>
    </row>
    <row r="24" spans="3:34" x14ac:dyDescent="0.25">
      <c r="C24" s="1"/>
      <c r="D24" s="1"/>
      <c r="E24" s="1"/>
      <c r="F24" s="1"/>
      <c r="G24" s="1"/>
      <c r="H24" s="1"/>
      <c r="L24" s="1" t="s">
        <v>22</v>
      </c>
      <c r="M24" s="1" t="b">
        <f ca="1">COUNTIF(ForCheckingCharges,ForChecking!L24)&gt;0</f>
        <v>0</v>
      </c>
      <c r="N24" s="1" t="b">
        <v>1</v>
      </c>
      <c r="R24" s="1" t="s">
        <v>26</v>
      </c>
      <c r="S24" s="55" t="b">
        <f ca="1">COUNTIF(ForCheckingProperty,ForChecking!R24)&gt;0</f>
        <v>1</v>
      </c>
      <c r="T24" s="1" t="b">
        <v>1</v>
      </c>
      <c r="W24" s="1"/>
      <c r="X24" s="23"/>
      <c r="Y24" s="1" t="s">
        <v>33</v>
      </c>
      <c r="Z24" s="23">
        <f t="shared" ca="1" si="1"/>
        <v>1</v>
      </c>
      <c r="AC24" s="1" t="s">
        <v>21</v>
      </c>
      <c r="AD24" s="1">
        <f t="shared" ca="1" si="2"/>
        <v>0</v>
      </c>
      <c r="AG24" s="1" t="s">
        <v>219</v>
      </c>
      <c r="AH24" s="1">
        <f t="shared" ca="1" si="4"/>
        <v>1</v>
      </c>
    </row>
    <row r="25" spans="3:34" x14ac:dyDescent="0.25">
      <c r="C25" s="1"/>
      <c r="D25" s="1"/>
      <c r="E25" s="1"/>
      <c r="F25" s="1"/>
      <c r="G25" s="1"/>
      <c r="H25" s="1"/>
      <c r="L25" s="1" t="s">
        <v>212</v>
      </c>
      <c r="M25" s="1" t="b">
        <f ca="1">COUNTIF(ForCheckingCharges,ForChecking!L25)&gt;0</f>
        <v>1</v>
      </c>
      <c r="N25" s="1" t="b">
        <v>0</v>
      </c>
      <c r="R25" s="1" t="s">
        <v>221</v>
      </c>
      <c r="S25" s="55" t="b">
        <f ca="1">COUNTIF(ForCheckingProperty,ForChecking!R25)&gt;0</f>
        <v>0</v>
      </c>
      <c r="T25" s="1" t="b">
        <v>1</v>
      </c>
      <c r="W25" s="1"/>
      <c r="X25" s="23"/>
      <c r="Y25" s="1"/>
      <c r="Z25" s="23"/>
      <c r="AC25" s="1" t="s">
        <v>22</v>
      </c>
      <c r="AD25" s="1">
        <f t="shared" ca="1" si="2"/>
        <v>2</v>
      </c>
      <c r="AG25" s="1" t="s">
        <v>26</v>
      </c>
      <c r="AH25" s="1">
        <f t="shared" ca="1" si="4"/>
        <v>0</v>
      </c>
    </row>
    <row r="26" spans="3:34" x14ac:dyDescent="0.25">
      <c r="C26" s="1"/>
      <c r="D26" s="1"/>
      <c r="E26" s="1"/>
      <c r="F26" s="1"/>
      <c r="G26" s="1"/>
      <c r="H26" s="1"/>
      <c r="R26" s="1" t="s">
        <v>28</v>
      </c>
      <c r="S26" s="55" t="b">
        <f ca="1">COUNTIF(ForCheckingProperty,ForChecking!R26)&gt;0</f>
        <v>1</v>
      </c>
      <c r="T26" s="1" t="b">
        <v>1</v>
      </c>
      <c r="W26" s="1"/>
      <c r="X26" s="23"/>
      <c r="Y26" s="1"/>
      <c r="Z26" s="23"/>
      <c r="AC26" s="1" t="s">
        <v>212</v>
      </c>
      <c r="AD26" s="1">
        <f t="shared" ca="1" si="2"/>
        <v>1</v>
      </c>
      <c r="AG26" s="1" t="s">
        <v>221</v>
      </c>
      <c r="AH26" s="1">
        <f t="shared" ca="1" si="4"/>
        <v>2</v>
      </c>
    </row>
    <row r="27" spans="3:34" x14ac:dyDescent="0.25">
      <c r="C27" s="1"/>
      <c r="D27" s="1"/>
      <c r="E27" s="1"/>
      <c r="R27" s="1" t="s">
        <v>30</v>
      </c>
      <c r="S27" s="55" t="b">
        <f ca="1">COUNTIF(ForCheckingProperty,ForChecking!R27)&gt;0</f>
        <v>0</v>
      </c>
      <c r="T27" s="1" t="b">
        <v>1</v>
      </c>
      <c r="W27" s="1"/>
      <c r="X27" s="23"/>
      <c r="Y27" s="1"/>
      <c r="Z27" s="23"/>
      <c r="AG27" s="1" t="s">
        <v>28</v>
      </c>
      <c r="AH27" s="1">
        <f t="shared" ca="1" si="4"/>
        <v>0</v>
      </c>
    </row>
    <row r="28" spans="3:34" x14ac:dyDescent="0.25">
      <c r="C28" s="1"/>
      <c r="D28" s="1"/>
      <c r="E28" s="1"/>
      <c r="R28" s="1" t="s">
        <v>232</v>
      </c>
      <c r="S28" s="55" t="b">
        <f ca="1">COUNTIF(ForCheckingProperty,ForChecking!R28)&gt;0</f>
        <v>1</v>
      </c>
      <c r="T28" s="1" t="b">
        <v>0</v>
      </c>
      <c r="W28" s="1"/>
      <c r="X28" s="23"/>
      <c r="AG28" s="1" t="s">
        <v>30</v>
      </c>
      <c r="AH28" s="1">
        <f t="shared" ca="1" si="4"/>
        <v>2</v>
      </c>
    </row>
    <row r="29" spans="3:34" x14ac:dyDescent="0.25">
      <c r="C29" s="1"/>
      <c r="D29" s="1"/>
      <c r="E29" s="1"/>
      <c r="R29" s="1" t="s">
        <v>33</v>
      </c>
      <c r="S29" s="55" t="b">
        <f ca="1">COUNTIF(ForCheckingProperty,ForChecking!R29)&gt;0</f>
        <v>1</v>
      </c>
      <c r="T29" s="1" t="b">
        <v>1</v>
      </c>
      <c r="W29" s="1"/>
      <c r="X29" s="23"/>
      <c r="AG29" s="1" t="s">
        <v>232</v>
      </c>
      <c r="AH29" s="1">
        <f t="shared" ca="1" si="4"/>
        <v>1</v>
      </c>
    </row>
    <row r="30" spans="3:34" x14ac:dyDescent="0.25">
      <c r="C30" s="1"/>
      <c r="D30" s="1"/>
      <c r="E30" s="1"/>
      <c r="R30" s="1" t="s">
        <v>80</v>
      </c>
      <c r="S30" s="55" t="b">
        <f ca="1">COUNTIF(ForCheckingProperty,ForChecking!R30)&gt;0</f>
        <v>0</v>
      </c>
      <c r="T30" s="1" t="b">
        <v>1</v>
      </c>
      <c r="W30" s="1"/>
      <c r="X30" s="23"/>
      <c r="AG30" s="1" t="s">
        <v>33</v>
      </c>
      <c r="AH30" s="1">
        <f t="shared" ca="1" si="4"/>
        <v>0</v>
      </c>
    </row>
    <row r="31" spans="3:34" x14ac:dyDescent="0.25">
      <c r="C31" s="1"/>
      <c r="D31" s="1"/>
      <c r="E31" s="1"/>
      <c r="R31" s="1" t="s">
        <v>35</v>
      </c>
      <c r="S31" s="55" t="b">
        <f ca="1">COUNTIF(ForCheckingProperty,ForChecking!R31)&gt;0</f>
        <v>1</v>
      </c>
      <c r="T31" s="1" t="b">
        <v>1</v>
      </c>
      <c r="W31" s="1"/>
      <c r="X31" s="23"/>
      <c r="AG31" s="1" t="s">
        <v>80</v>
      </c>
      <c r="AH31" s="1">
        <f t="shared" ca="1" si="4"/>
        <v>2</v>
      </c>
    </row>
    <row r="32" spans="3:34" x14ac:dyDescent="0.25">
      <c r="C32" s="1"/>
      <c r="D32" s="1"/>
      <c r="E32" s="1"/>
      <c r="R32" s="1" t="s">
        <v>36</v>
      </c>
      <c r="S32" s="55" t="b">
        <f ca="1">COUNTIF(ForCheckingProperty,ForChecking!R32)&gt;0</f>
        <v>0</v>
      </c>
      <c r="T32" s="1" t="b">
        <v>1</v>
      </c>
      <c r="W32" s="1"/>
      <c r="X32" s="23"/>
      <c r="AG32" s="1" t="s">
        <v>35</v>
      </c>
      <c r="AH32" s="1">
        <f t="shared" ca="1" si="4"/>
        <v>0</v>
      </c>
    </row>
    <row r="33" spans="3:34" x14ac:dyDescent="0.25">
      <c r="C33" s="1"/>
      <c r="D33" s="1"/>
      <c r="E33" s="1"/>
      <c r="R33" s="1" t="s">
        <v>238</v>
      </c>
      <c r="S33" s="55" t="b">
        <f ca="1">COUNTIF(ForCheckingProperty,ForChecking!R33)&gt;0</f>
        <v>1</v>
      </c>
      <c r="T33" s="1" t="b">
        <v>0</v>
      </c>
      <c r="W33" s="1"/>
      <c r="X33" s="23"/>
      <c r="AG33" s="1" t="s">
        <v>36</v>
      </c>
      <c r="AH33" s="1">
        <f t="shared" ca="1" si="4"/>
        <v>2</v>
      </c>
    </row>
    <row r="34" spans="3:34" x14ac:dyDescent="0.25">
      <c r="C34" s="1"/>
      <c r="D34" s="1"/>
      <c r="E34" s="1"/>
      <c r="R34" s="1" t="s">
        <v>37</v>
      </c>
      <c r="S34" s="55" t="b">
        <f ca="1">COUNTIF(ForCheckingProperty,ForChecking!R34)&gt;0</f>
        <v>1</v>
      </c>
      <c r="T34" s="1" t="b">
        <v>1</v>
      </c>
      <c r="W34" s="1"/>
      <c r="X34" s="23"/>
      <c r="AG34" s="1" t="s">
        <v>238</v>
      </c>
      <c r="AH34" s="1">
        <f t="shared" ca="1" si="4"/>
        <v>1</v>
      </c>
    </row>
    <row r="35" spans="3:34" x14ac:dyDescent="0.25">
      <c r="C35" s="1"/>
      <c r="D35" s="1"/>
      <c r="E35" s="1"/>
      <c r="R35" s="1" t="s">
        <v>38</v>
      </c>
      <c r="S35" s="55" t="b">
        <f ca="1">COUNTIF(ForCheckingProperty,ForChecking!R35)&gt;0</f>
        <v>0</v>
      </c>
      <c r="T35" s="1" t="b">
        <v>1</v>
      </c>
      <c r="W35" s="1"/>
      <c r="X35" s="23"/>
      <c r="AG35" s="1" t="s">
        <v>37</v>
      </c>
      <c r="AH35" s="1">
        <f t="shared" ca="1" si="4"/>
        <v>0</v>
      </c>
    </row>
    <row r="36" spans="3:34" x14ac:dyDescent="0.25">
      <c r="C36" s="1"/>
      <c r="D36" s="1"/>
      <c r="E36" s="1"/>
      <c r="R36" s="1" t="s">
        <v>39</v>
      </c>
      <c r="S36" s="55" t="b">
        <f ca="1">COUNTIF(ForCheckingProperty,ForChecking!R36)&gt;0</f>
        <v>1</v>
      </c>
      <c r="T36" s="1" t="b">
        <v>1</v>
      </c>
      <c r="W36" s="1"/>
      <c r="X36" s="23"/>
      <c r="AG36" s="1" t="s">
        <v>38</v>
      </c>
      <c r="AH36" s="1">
        <f t="shared" ca="1" si="4"/>
        <v>2</v>
      </c>
    </row>
    <row r="37" spans="3:34" x14ac:dyDescent="0.25">
      <c r="C37" s="1"/>
      <c r="D37" s="1"/>
      <c r="E37" s="1"/>
      <c r="R37" s="1" t="s">
        <v>40</v>
      </c>
      <c r="S37" s="55" t="b">
        <f ca="1">COUNTIF(ForCheckingProperty,ForChecking!R37)&gt;0</f>
        <v>0</v>
      </c>
      <c r="T37" s="1" t="b">
        <v>1</v>
      </c>
      <c r="W37" s="1"/>
      <c r="X37" s="23"/>
      <c r="AG37" s="1" t="s">
        <v>39</v>
      </c>
      <c r="AH37" s="1">
        <f t="shared" ca="1" si="4"/>
        <v>0</v>
      </c>
    </row>
    <row r="38" spans="3:34" x14ac:dyDescent="0.25">
      <c r="C38" s="1"/>
      <c r="D38" s="1"/>
      <c r="E38" s="1"/>
      <c r="R38" s="1" t="s">
        <v>41</v>
      </c>
      <c r="S38" s="55" t="b">
        <f ca="1">COUNTIF(ForCheckingProperty,ForChecking!R38)&gt;0</f>
        <v>1</v>
      </c>
      <c r="T38" s="1" t="b">
        <v>1</v>
      </c>
      <c r="W38" s="1"/>
      <c r="X38" s="23"/>
      <c r="AG38" s="1" t="s">
        <v>40</v>
      </c>
      <c r="AH38" s="1">
        <f t="shared" ca="1" si="4"/>
        <v>2</v>
      </c>
    </row>
    <row r="39" spans="3:34" x14ac:dyDescent="0.25">
      <c r="C39" s="1"/>
      <c r="D39" s="1"/>
      <c r="E39" s="1"/>
      <c r="R39" s="1" t="s">
        <v>42</v>
      </c>
      <c r="S39" s="55" t="b">
        <f ca="1">COUNTIF(ForCheckingProperty,ForChecking!R39)&gt;0</f>
        <v>0</v>
      </c>
      <c r="T39" s="1" t="b">
        <v>1</v>
      </c>
      <c r="W39" s="1"/>
      <c r="X39" s="23"/>
      <c r="AG39" s="1" t="s">
        <v>41</v>
      </c>
      <c r="AH39" s="1">
        <f t="shared" ca="1" si="4"/>
        <v>0</v>
      </c>
    </row>
    <row r="40" spans="3:34" x14ac:dyDescent="0.25">
      <c r="C40" s="1"/>
      <c r="D40" s="1"/>
      <c r="E40" s="1"/>
      <c r="R40" s="1" t="s">
        <v>247</v>
      </c>
      <c r="S40" s="55" t="b">
        <f ca="1">COUNTIF(ForCheckingProperty,ForChecking!R40)&gt;0</f>
        <v>1</v>
      </c>
      <c r="T40" s="1" t="b">
        <v>0</v>
      </c>
      <c r="W40" s="1"/>
      <c r="X40" s="23"/>
      <c r="AG40" s="1" t="s">
        <v>42</v>
      </c>
      <c r="AH40" s="1">
        <f t="shared" ca="1" si="4"/>
        <v>2</v>
      </c>
    </row>
    <row r="41" spans="3:34" x14ac:dyDescent="0.25">
      <c r="C41" s="1"/>
      <c r="D41" s="1"/>
      <c r="E41" s="1"/>
      <c r="R41" s="1" t="s">
        <v>43</v>
      </c>
      <c r="S41" s="55" t="b">
        <f ca="1">COUNTIF(ForCheckingProperty,ForChecking!R41)&gt;0</f>
        <v>1</v>
      </c>
      <c r="T41" s="1" t="b">
        <v>1</v>
      </c>
      <c r="W41" s="1"/>
      <c r="X41" s="23"/>
      <c r="AG41" s="1" t="s">
        <v>247</v>
      </c>
      <c r="AH41" s="1">
        <f t="shared" ca="1" si="4"/>
        <v>1</v>
      </c>
    </row>
    <row r="42" spans="3:34" x14ac:dyDescent="0.25">
      <c r="C42" s="1"/>
      <c r="D42" s="1"/>
      <c r="E42" s="1"/>
      <c r="R42" s="1" t="s">
        <v>44</v>
      </c>
      <c r="S42" s="55" t="b">
        <f ca="1">COUNTIF(ForCheckingProperty,ForChecking!R42)&gt;0</f>
        <v>0</v>
      </c>
      <c r="T42" s="1" t="b">
        <v>1</v>
      </c>
      <c r="W42" s="1"/>
      <c r="X42" s="23"/>
      <c r="AG42" s="1" t="s">
        <v>43</v>
      </c>
      <c r="AH42" s="1">
        <f t="shared" ca="1" si="4"/>
        <v>0</v>
      </c>
    </row>
    <row r="43" spans="3:34" x14ac:dyDescent="0.25">
      <c r="C43" s="1"/>
      <c r="D43" s="1"/>
      <c r="E43" s="1"/>
      <c r="R43" s="1" t="s">
        <v>45</v>
      </c>
      <c r="S43" s="55" t="b">
        <f ca="1">COUNTIF(ForCheckingProperty,ForChecking!R43)&gt;0</f>
        <v>1</v>
      </c>
      <c r="T43" s="1" t="b">
        <v>1</v>
      </c>
      <c r="W43" s="1"/>
      <c r="X43" s="23"/>
      <c r="AG43" s="1" t="s">
        <v>44</v>
      </c>
      <c r="AH43" s="1">
        <f t="shared" ca="1" si="4"/>
        <v>2</v>
      </c>
    </row>
    <row r="44" spans="3:34" x14ac:dyDescent="0.25">
      <c r="C44" s="1"/>
      <c r="D44" s="1"/>
      <c r="E44" s="1"/>
      <c r="R44" s="1" t="s">
        <v>257</v>
      </c>
      <c r="S44" s="55" t="b">
        <f ca="1">COUNTIF(ForCheckingProperty,ForChecking!R44)&gt;0</f>
        <v>0</v>
      </c>
      <c r="T44" s="1" t="b">
        <v>1</v>
      </c>
      <c r="W44" s="1"/>
      <c r="X44" s="23"/>
      <c r="AG44" s="1" t="s">
        <v>45</v>
      </c>
      <c r="AH44" s="1">
        <f t="shared" ca="1" si="4"/>
        <v>0</v>
      </c>
    </row>
    <row r="45" spans="3:34" ht="15" customHeight="1" x14ac:dyDescent="0.25">
      <c r="C45" s="1"/>
      <c r="D45" s="1"/>
      <c r="E45" s="1"/>
      <c r="R45" s="1" t="s">
        <v>46</v>
      </c>
      <c r="S45" s="55" t="b">
        <f ca="1">COUNTIF(ForCheckingProperty,ForChecking!R45)&gt;0</f>
        <v>1</v>
      </c>
      <c r="T45" s="1" t="b">
        <v>1</v>
      </c>
      <c r="W45" s="1"/>
      <c r="X45" s="23"/>
      <c r="AG45" s="1" t="s">
        <v>257</v>
      </c>
      <c r="AH45" s="1">
        <f t="shared" ca="1" si="4"/>
        <v>2</v>
      </c>
    </row>
    <row r="46" spans="3:34" ht="15" customHeight="1" x14ac:dyDescent="0.25">
      <c r="C46" s="1"/>
      <c r="D46" s="1"/>
      <c r="E46" s="1"/>
      <c r="R46" s="1" t="s">
        <v>262</v>
      </c>
      <c r="S46" s="55" t="b">
        <f ca="1">COUNTIF(ForCheckingProperty,ForChecking!R46)&gt;0</f>
        <v>0</v>
      </c>
      <c r="T46" s="1" t="b">
        <v>1</v>
      </c>
      <c r="W46" s="1"/>
      <c r="X46" s="23"/>
      <c r="AG46" s="1" t="s">
        <v>46</v>
      </c>
      <c r="AH46" s="1">
        <f t="shared" ca="1" si="4"/>
        <v>0</v>
      </c>
    </row>
    <row r="47" spans="3:34" ht="15" customHeight="1" x14ac:dyDescent="0.25">
      <c r="R47" s="1" t="s">
        <v>263</v>
      </c>
      <c r="S47" s="55" t="b">
        <f ca="1">COUNTIF(ForCheckingProperty,ForChecking!R47)&gt;0</f>
        <v>1</v>
      </c>
      <c r="T47" s="1" t="b">
        <v>0</v>
      </c>
      <c r="W47" s="1"/>
      <c r="X47" s="23"/>
      <c r="AG47" s="1" t="s">
        <v>262</v>
      </c>
      <c r="AH47" s="1">
        <f t="shared" ca="1" si="4"/>
        <v>2</v>
      </c>
    </row>
    <row r="48" spans="3:34" ht="15" customHeight="1" x14ac:dyDescent="0.25">
      <c r="R48" s="1" t="s">
        <v>47</v>
      </c>
      <c r="S48" s="55" t="b">
        <f ca="1">COUNTIF(ForCheckingProperty,ForChecking!R48)&gt;0</f>
        <v>1</v>
      </c>
      <c r="T48" s="1" t="b">
        <v>1</v>
      </c>
      <c r="AG48" s="1" t="s">
        <v>263</v>
      </c>
      <c r="AH48" s="1">
        <f t="shared" ca="1" si="4"/>
        <v>1</v>
      </c>
    </row>
    <row r="49" spans="18:34" ht="15" customHeight="1" x14ac:dyDescent="0.25">
      <c r="R49" s="1" t="s">
        <v>49</v>
      </c>
      <c r="S49" s="55" t="b">
        <f ca="1">COUNTIF(ForCheckingProperty,ForChecking!R49)&gt;0</f>
        <v>0</v>
      </c>
      <c r="T49" s="1" t="b">
        <v>1</v>
      </c>
      <c r="AG49" s="1" t="s">
        <v>47</v>
      </c>
      <c r="AH49" s="1">
        <f t="shared" ca="1" si="4"/>
        <v>0</v>
      </c>
    </row>
    <row r="50" spans="18:34" ht="15" customHeight="1" x14ac:dyDescent="0.25">
      <c r="R50" s="1" t="s">
        <v>266</v>
      </c>
      <c r="S50" s="55" t="b">
        <f ca="1">COUNTIF(ForCheckingProperty,ForChecking!R50)&gt;0</f>
        <v>1</v>
      </c>
      <c r="T50" s="1" t="b">
        <v>0</v>
      </c>
      <c r="AG50" s="1" t="s">
        <v>49</v>
      </c>
      <c r="AH50" s="1">
        <f t="shared" ca="1" si="4"/>
        <v>2</v>
      </c>
    </row>
    <row r="51" spans="18:34" ht="15" customHeight="1" x14ac:dyDescent="0.25">
      <c r="R51" s="1" t="s">
        <v>54</v>
      </c>
      <c r="S51" s="55" t="b">
        <f ca="1">COUNTIF(ForCheckingProperty,ForChecking!R51)&gt;0</f>
        <v>1</v>
      </c>
      <c r="T51" s="1" t="b">
        <v>1</v>
      </c>
      <c r="AG51" s="1" t="s">
        <v>266</v>
      </c>
      <c r="AH51" s="1">
        <f t="shared" ca="1" si="4"/>
        <v>1</v>
      </c>
    </row>
    <row r="52" spans="18:34" ht="15" customHeight="1" x14ac:dyDescent="0.25">
      <c r="R52" s="1" t="s">
        <v>55</v>
      </c>
      <c r="S52" s="55" t="b">
        <f ca="1">COUNTIF(ForCheckingProperty,ForChecking!R52)&gt;0</f>
        <v>0</v>
      </c>
      <c r="T52" s="1" t="b">
        <v>1</v>
      </c>
      <c r="AG52" s="1" t="s">
        <v>54</v>
      </c>
      <c r="AH52" s="1">
        <f t="shared" ca="1" si="4"/>
        <v>0</v>
      </c>
    </row>
    <row r="53" spans="18:34" ht="15" customHeight="1" x14ac:dyDescent="0.25">
      <c r="R53" s="1" t="s">
        <v>58</v>
      </c>
      <c r="S53" s="55" t="b">
        <f ca="1">COUNTIF(ForCheckingProperty,ForChecking!R53)&gt;0</f>
        <v>1</v>
      </c>
      <c r="T53" s="1" t="b">
        <v>1</v>
      </c>
      <c r="AG53" s="1" t="s">
        <v>55</v>
      </c>
      <c r="AH53" s="1">
        <f t="shared" ca="1" si="4"/>
        <v>2</v>
      </c>
    </row>
    <row r="54" spans="18:34" ht="15" customHeight="1" x14ac:dyDescent="0.25">
      <c r="R54" s="1" t="s">
        <v>59</v>
      </c>
      <c r="S54" s="55" t="b">
        <f ca="1">COUNTIF(ForCheckingProperty,ForChecking!R54)&gt;0</f>
        <v>0</v>
      </c>
      <c r="T54" s="1" t="b">
        <v>1</v>
      </c>
      <c r="AG54" s="1" t="s">
        <v>58</v>
      </c>
      <c r="AH54" s="1">
        <f t="shared" ca="1" si="4"/>
        <v>0</v>
      </c>
    </row>
    <row r="55" spans="18:34" ht="15" customHeight="1" x14ac:dyDescent="0.25">
      <c r="R55" s="1" t="s">
        <v>270</v>
      </c>
      <c r="S55" s="55" t="b">
        <f ca="1">COUNTIF(ForCheckingProperty,ForChecking!R55)&gt;0</f>
        <v>1</v>
      </c>
      <c r="T55" s="1" t="b">
        <v>0</v>
      </c>
      <c r="AG55" s="1" t="s">
        <v>59</v>
      </c>
      <c r="AH55" s="1">
        <f t="shared" ca="1" si="4"/>
        <v>2</v>
      </c>
    </row>
    <row r="56" spans="18:34" ht="15" customHeight="1" x14ac:dyDescent="0.25">
      <c r="R56" s="1"/>
      <c r="S56" s="55"/>
      <c r="T56" s="1"/>
      <c r="AG56" s="1" t="s">
        <v>270</v>
      </c>
      <c r="AH56" s="1">
        <f t="shared" ca="1" si="4"/>
        <v>1</v>
      </c>
    </row>
    <row r="57" spans="18:34" ht="15" customHeight="1" x14ac:dyDescent="0.25">
      <c r="R57" s="1"/>
      <c r="S57" s="55"/>
      <c r="T57" s="1"/>
      <c r="AG57" s="1"/>
      <c r="AH57" s="1"/>
    </row>
    <row r="58" spans="18:34" ht="15" customHeight="1" x14ac:dyDescent="0.25">
      <c r="R58" s="1"/>
      <c r="S58" s="55"/>
      <c r="T58" s="1"/>
      <c r="AG58" s="1"/>
      <c r="AH58" s="1"/>
    </row>
    <row r="59" spans="18:34" ht="15" customHeight="1" x14ac:dyDescent="0.25">
      <c r="R59" s="1"/>
      <c r="S59" s="55"/>
      <c r="T59" s="1"/>
      <c r="AG59" s="1"/>
      <c r="AH59" s="1"/>
    </row>
    <row r="60" spans="18:34" ht="15" customHeight="1" x14ac:dyDescent="0.25">
      <c r="R60" s="1"/>
      <c r="S60" s="55"/>
      <c r="T60" s="1"/>
      <c r="AG60" s="1"/>
      <c r="AH60" s="1"/>
    </row>
    <row r="61" spans="18:34" ht="15" customHeight="1" x14ac:dyDescent="0.25">
      <c r="R61" s="1"/>
      <c r="S61" s="55"/>
      <c r="T61" s="1"/>
      <c r="AG61" s="1"/>
      <c r="AH61" s="1"/>
    </row>
    <row r="62" spans="18:34" ht="15" customHeight="1" x14ac:dyDescent="0.25">
      <c r="R62" s="1"/>
      <c r="S62" s="55"/>
      <c r="T62" s="1"/>
      <c r="AG62" s="1"/>
      <c r="AH62" s="1"/>
    </row>
    <row r="63" spans="18:34" ht="15" customHeight="1" x14ac:dyDescent="0.25">
      <c r="R63" s="1"/>
      <c r="S63" s="55"/>
      <c r="T63" s="1"/>
      <c r="AG63" s="1"/>
      <c r="AH63" s="1"/>
    </row>
    <row r="64" spans="18:34" ht="15" customHeight="1" x14ac:dyDescent="0.25">
      <c r="R64" s="1"/>
      <c r="S64" s="55"/>
      <c r="T64" s="1"/>
      <c r="AG64" s="1"/>
      <c r="AH64" s="1"/>
    </row>
    <row r="65" spans="18:34" ht="15" customHeight="1" x14ac:dyDescent="0.25">
      <c r="R65" s="1"/>
      <c r="S65" s="55"/>
      <c r="T65" s="1"/>
      <c r="AG65" s="1"/>
      <c r="AH65" s="1"/>
    </row>
    <row r="66" spans="18:34" ht="15" customHeight="1" x14ac:dyDescent="0.25">
      <c r="R66" s="1"/>
      <c r="S66" s="55"/>
      <c r="T66" s="1"/>
      <c r="AG66" s="1"/>
      <c r="AH66" s="1"/>
    </row>
    <row r="67" spans="18:34" ht="15" customHeight="1" x14ac:dyDescent="0.25">
      <c r="R67" s="1"/>
      <c r="S67" s="55"/>
      <c r="T67" s="1"/>
      <c r="AG67" s="1"/>
      <c r="AH67" s="1"/>
    </row>
    <row r="68" spans="18:34" ht="15" customHeight="1" x14ac:dyDescent="0.25">
      <c r="R68" s="1"/>
      <c r="S68" s="55"/>
      <c r="T68" s="1"/>
      <c r="AG68" s="1"/>
      <c r="AH68" s="1"/>
    </row>
    <row r="69" spans="18:34" ht="15" customHeight="1" x14ac:dyDescent="0.25">
      <c r="R69" s="1"/>
      <c r="S69" s="55"/>
      <c r="T69" s="1"/>
      <c r="AG69" s="1"/>
      <c r="AH69" s="1"/>
    </row>
    <row r="70" spans="18:34" ht="15" customHeight="1" x14ac:dyDescent="0.25">
      <c r="R70" s="1"/>
      <c r="S70" s="55"/>
      <c r="T70" s="1"/>
      <c r="AG70" s="1"/>
      <c r="AH70" s="1"/>
    </row>
    <row r="71" spans="18:34" ht="15" customHeight="1" x14ac:dyDescent="0.25">
      <c r="R71" s="1"/>
      <c r="S71" s="55"/>
      <c r="T71" s="1"/>
      <c r="AG71" s="1"/>
      <c r="AH71" s="1"/>
    </row>
    <row r="72" spans="18:34" ht="15" customHeight="1" x14ac:dyDescent="0.25">
      <c r="R72" s="1"/>
      <c r="S72" s="55"/>
      <c r="T72" s="1"/>
      <c r="AG72" s="1"/>
      <c r="AH72" s="1"/>
    </row>
    <row r="73" spans="18:34" ht="15" customHeight="1" x14ac:dyDescent="0.25">
      <c r="R73" s="1"/>
      <c r="S73" s="55"/>
      <c r="T73" s="1"/>
      <c r="AG73" s="1"/>
      <c r="AH73" s="1"/>
    </row>
    <row r="74" spans="18:34" ht="15" customHeight="1" x14ac:dyDescent="0.25">
      <c r="AG74" s="1"/>
      <c r="AH74" s="1"/>
    </row>
  </sheetData>
  <mergeCells count="14">
    <mergeCell ref="C5:E5"/>
    <mergeCell ref="F5:H5"/>
    <mergeCell ref="W5:AH5"/>
    <mergeCell ref="W6:X6"/>
    <mergeCell ref="Y6:Z6"/>
    <mergeCell ref="AA6:AB6"/>
    <mergeCell ref="AC6:AD6"/>
    <mergeCell ref="AE6:AF6"/>
    <mergeCell ref="AG6:AH6"/>
    <mergeCell ref="AK5:AR5"/>
    <mergeCell ref="I5:K5"/>
    <mergeCell ref="L5:N5"/>
    <mergeCell ref="O5:Q5"/>
    <mergeCell ref="R5:T5"/>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0_ForExtract"/>
  <dimension ref="D10:J15"/>
  <sheetViews>
    <sheetView workbookViewId="0">
      <selection activeCell="I10" sqref="I10:J10"/>
    </sheetView>
  </sheetViews>
  <sheetFormatPr defaultRowHeight="15" x14ac:dyDescent="0.25"/>
  <cols>
    <col min="1" max="3" width="9.28515625" customWidth="1"/>
    <col min="4" max="4" width="5.7109375" customWidth="1"/>
    <col min="5" max="5" width="43.42578125" customWidth="1"/>
    <col min="6" max="10" width="25.7109375" customWidth="1"/>
    <col min="11" max="12" width="9.28515625" customWidth="1"/>
    <col min="17" max="17" width="58.42578125" bestFit="1" customWidth="1"/>
  </cols>
  <sheetData>
    <row r="10" spans="4:10" ht="17.25" x14ac:dyDescent="0.3">
      <c r="I10" s="73"/>
      <c r="J10" s="73"/>
    </row>
    <row r="11" spans="4:10" ht="17.25" x14ac:dyDescent="0.3">
      <c r="I11" s="73"/>
      <c r="J11" s="73"/>
    </row>
    <row r="12" spans="4:10" ht="17.25" x14ac:dyDescent="0.3">
      <c r="I12" s="73"/>
      <c r="J12" s="73"/>
    </row>
    <row r="13" spans="4:10" ht="17.25" x14ac:dyDescent="0.3">
      <c r="D13" s="3"/>
      <c r="E13" s="3"/>
      <c r="F13" s="3"/>
      <c r="G13" s="3"/>
      <c r="H13" s="3"/>
      <c r="I13" s="73"/>
      <c r="J13" s="73"/>
    </row>
    <row r="15" spans="4:10" x14ac:dyDescent="0.25">
      <c r="H15" s="142" t="s">
        <v>0</v>
      </c>
      <c r="I15" s="142"/>
      <c r="J15" s="69">
        <f>QuestionnaireDate</f>
        <v>0</v>
      </c>
    </row>
  </sheetData>
  <mergeCells count="5">
    <mergeCell ref="I10:J10"/>
    <mergeCell ref="I11:J11"/>
    <mergeCell ref="I12:J12"/>
    <mergeCell ref="I13:J13"/>
    <mergeCell ref="H15:I15"/>
  </mergeCells>
  <pageMargins left="0.2" right="0.2" top="0.2" bottom="0.5" header="0.2" footer="0.2"/>
  <pageSetup paperSize="9" scale="80" fitToHeight="10" orientation="landscape" horizontalDpi="300" verticalDpi="300" r:id="rId1"/>
  <headerFooter>
    <oddFooter>&amp;RԹեկնածուի ստորագրությունը _____________________</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0_Templates"/>
  <dimension ref="C2:KQ17"/>
  <sheetViews>
    <sheetView topLeftCell="FI1" zoomScale="85" zoomScaleNormal="85" workbookViewId="0">
      <selection activeCell="FN12" sqref="FN12"/>
    </sheetView>
  </sheetViews>
  <sheetFormatPr defaultRowHeight="13.9" customHeight="1" x14ac:dyDescent="0.25"/>
  <cols>
    <col min="1" max="2" width="4.5703125" customWidth="1"/>
    <col min="3" max="3" width="8.5703125" bestFit="1" customWidth="1"/>
    <col min="4" max="4" width="9" bestFit="1" customWidth="1"/>
    <col min="5" max="5" width="5.7109375" customWidth="1"/>
    <col min="6" max="6" width="43.42578125" customWidth="1"/>
    <col min="7" max="7" width="25.7109375" customWidth="1"/>
    <col min="8" max="11" width="4.5703125" customWidth="1"/>
    <col min="15" max="15" width="43.42578125" customWidth="1"/>
    <col min="16" max="16" width="25.7109375" customWidth="1"/>
    <col min="17" max="18" width="4.5703125" customWidth="1"/>
    <col min="19" max="19" width="8.5703125" bestFit="1" customWidth="1"/>
    <col min="20" max="20" width="9" bestFit="1" customWidth="1"/>
    <col min="21" max="21" width="5.7109375" customWidth="1"/>
    <col min="22" max="22" width="43.42578125" customWidth="1"/>
    <col min="23" max="23" width="25.7109375" customWidth="1"/>
    <col min="24" max="25" width="4.5703125" customWidth="1"/>
    <col min="29" max="29" width="43.42578125" customWidth="1"/>
    <col min="30" max="30" width="25.7109375" customWidth="1"/>
    <col min="31" max="32" width="4.5703125" customWidth="1"/>
    <col min="36" max="36" width="43.42578125" customWidth="1"/>
    <col min="37" max="37" width="25.7109375" customWidth="1"/>
    <col min="38" max="39" width="4.5703125" customWidth="1"/>
    <col min="43" max="43" width="43.42578125" customWidth="1"/>
    <col min="44" max="44" width="25.7109375" customWidth="1"/>
    <col min="45" max="46" width="4.5703125" customWidth="1"/>
    <col min="47" max="47" width="8.5703125" bestFit="1" customWidth="1"/>
    <col min="48" max="48" width="9" bestFit="1" customWidth="1"/>
    <col min="49" max="49" width="5.7109375" customWidth="1"/>
    <col min="50" max="50" width="43.42578125" customWidth="1"/>
    <col min="51" max="51" width="25.7109375" customWidth="1"/>
    <col min="52" max="53" width="4.5703125" customWidth="1"/>
    <col min="54" max="54" width="8.5703125" bestFit="1" customWidth="1"/>
    <col min="55" max="55" width="9" bestFit="1" customWidth="1"/>
    <col min="56" max="56" width="5.7109375" customWidth="1"/>
    <col min="57" max="57" width="43.42578125" customWidth="1"/>
    <col min="58" max="58" width="25.7109375" customWidth="1"/>
    <col min="59" max="60" width="4.5703125" customWidth="1"/>
    <col min="64" max="64" width="43.42578125" customWidth="1"/>
    <col min="65" max="65" width="25.7109375" customWidth="1"/>
    <col min="66" max="67" width="4.5703125" customWidth="1"/>
    <col min="68" max="68" width="8.5703125" bestFit="1" customWidth="1"/>
    <col min="69" max="69" width="9" bestFit="1" customWidth="1"/>
    <col min="70" max="70" width="5.7109375" customWidth="1"/>
    <col min="71" max="71" width="43.42578125" customWidth="1"/>
    <col min="72" max="72" width="25.7109375" customWidth="1"/>
    <col min="73" max="74" width="4.5703125" customWidth="1"/>
    <col min="78" max="78" width="43.42578125" customWidth="1"/>
    <col min="79" max="79" width="25.7109375" customWidth="1"/>
    <col min="80" max="81" width="4.5703125" customWidth="1"/>
    <col min="82" max="82" width="8.5703125" bestFit="1" customWidth="1"/>
    <col min="83" max="83" width="9" bestFit="1" customWidth="1"/>
    <col min="84" max="84" width="5.7109375" customWidth="1"/>
    <col min="85" max="85" width="43.42578125" customWidth="1"/>
    <col min="86" max="86" width="25.7109375" customWidth="1"/>
    <col min="87" max="88" width="4.5703125" customWidth="1"/>
    <col min="89" max="89" width="8.5703125" bestFit="1" customWidth="1"/>
    <col min="90" max="90" width="9" bestFit="1" customWidth="1"/>
    <col min="91" max="91" width="5.7109375" customWidth="1"/>
    <col min="92" max="92" width="43.42578125" customWidth="1"/>
    <col min="93" max="93" width="25.7109375" customWidth="1"/>
    <col min="94" max="95" width="4.5703125" customWidth="1"/>
    <col min="96" max="96" width="8.5703125" bestFit="1" customWidth="1"/>
    <col min="97" max="97" width="9" bestFit="1" customWidth="1"/>
    <col min="98" max="98" width="5.7109375" customWidth="1"/>
    <col min="99" max="99" width="43.42578125" customWidth="1"/>
    <col min="100" max="100" width="25.7109375" customWidth="1"/>
    <col min="101" max="102" width="4.5703125" customWidth="1"/>
    <col min="106" max="106" width="43.42578125" customWidth="1"/>
    <col min="107" max="107" width="25.7109375" customWidth="1"/>
    <col min="108" max="109" width="4.5703125" customWidth="1"/>
    <col min="113" max="113" width="43.42578125" customWidth="1"/>
    <col min="114" max="114" width="25.7109375" customWidth="1"/>
    <col min="115" max="116" width="4.5703125" customWidth="1"/>
    <col min="120" max="120" width="43.42578125" customWidth="1"/>
    <col min="121" max="121" width="25.7109375" customWidth="1"/>
    <col min="122" max="123" width="4.5703125" customWidth="1"/>
    <col min="127" max="127" width="43.42578125" customWidth="1"/>
    <col min="128" max="128" width="25.7109375" customWidth="1"/>
    <col min="129" max="130" width="4.5703125" customWidth="1"/>
    <col min="134" max="134" width="43.42578125" customWidth="1"/>
    <col min="135" max="135" width="25.7109375" customWidth="1"/>
    <col min="136" max="137" width="4.5703125" customWidth="1"/>
    <col min="141" max="141" width="43.42578125" customWidth="1"/>
    <col min="142" max="142" width="25.7109375" customWidth="1"/>
    <col min="143" max="144" width="4.5703125" customWidth="1"/>
    <col min="148" max="148" width="43.42578125" customWidth="1"/>
    <col min="149" max="149" width="25.7109375" customWidth="1"/>
    <col min="150" max="151" width="4.5703125" customWidth="1"/>
    <col min="155" max="155" width="43.42578125" customWidth="1"/>
    <col min="156" max="156" width="25.7109375" customWidth="1"/>
    <col min="157" max="158" width="4.5703125" customWidth="1"/>
    <col min="162" max="162" width="43.42578125" customWidth="1"/>
    <col min="163" max="163" width="25.7109375" customWidth="1"/>
    <col min="164" max="165" width="4.5703125" customWidth="1"/>
    <col min="169" max="169" width="43.42578125" customWidth="1"/>
    <col min="170" max="170" width="25.7109375" customWidth="1"/>
    <col min="171" max="172" width="4.5703125" customWidth="1"/>
    <col min="176" max="176" width="43.42578125" customWidth="1"/>
    <col min="177" max="177" width="25.7109375" customWidth="1"/>
    <col min="178" max="179" width="4.5703125" customWidth="1"/>
    <col min="183" max="183" width="43.42578125" customWidth="1"/>
    <col min="184" max="184" width="25.7109375" customWidth="1"/>
    <col min="185" max="186" width="4.5703125" customWidth="1"/>
    <col min="190" max="190" width="43.42578125" customWidth="1"/>
    <col min="191" max="191" width="25.7109375" customWidth="1"/>
    <col min="192" max="193" width="4.5703125" customWidth="1"/>
    <col min="197" max="197" width="43.42578125" customWidth="1"/>
    <col min="198" max="198" width="25.7109375" customWidth="1"/>
    <col min="199" max="200" width="4.5703125" customWidth="1"/>
    <col min="204" max="204" width="43.42578125" customWidth="1"/>
    <col min="205" max="205" width="25.7109375" customWidth="1"/>
    <col min="206" max="207" width="4.5703125" customWidth="1"/>
    <col min="211" max="211" width="43.42578125" customWidth="1"/>
    <col min="212" max="212" width="25.7109375" customWidth="1"/>
    <col min="213" max="214" width="4.5703125" customWidth="1"/>
    <col min="218" max="218" width="43.42578125" customWidth="1"/>
    <col min="219" max="219" width="25.7109375" customWidth="1"/>
    <col min="220" max="221" width="4.5703125" customWidth="1"/>
    <col min="225" max="225" width="43.42578125" customWidth="1"/>
    <col min="226" max="226" width="25.7109375" customWidth="1"/>
    <col min="227" max="228" width="4.5703125" customWidth="1"/>
    <col min="232" max="232" width="43.42578125" customWidth="1"/>
    <col min="233" max="233" width="25.7109375" customWidth="1"/>
    <col min="234" max="235" width="4.5703125" customWidth="1"/>
    <col min="239" max="239" width="43.42578125" customWidth="1"/>
    <col min="240" max="240" width="25.7109375" customWidth="1"/>
    <col min="241" max="242" width="4.5703125" customWidth="1"/>
    <col min="246" max="246" width="43.42578125" customWidth="1"/>
    <col min="247" max="247" width="25.7109375" customWidth="1"/>
    <col min="248" max="249" width="4.5703125" customWidth="1"/>
    <col min="253" max="253" width="43.42578125" customWidth="1"/>
    <col min="254" max="254" width="25.7109375" customWidth="1"/>
    <col min="255" max="256" width="4.5703125" customWidth="1"/>
    <col min="260" max="260" width="43.42578125" customWidth="1"/>
    <col min="261" max="261" width="25.7109375" customWidth="1"/>
    <col min="262" max="263" width="4.5703125" customWidth="1"/>
    <col min="267" max="267" width="43.42578125" customWidth="1"/>
    <col min="268" max="268" width="25.7109375" customWidth="1"/>
    <col min="269" max="270" width="4.5703125" customWidth="1"/>
    <col min="274" max="274" width="43.42578125" customWidth="1"/>
    <col min="275" max="275" width="25.7109375" customWidth="1"/>
    <col min="276" max="277" width="4.5703125" customWidth="1"/>
    <col min="281" max="281" width="43.42578125" customWidth="1"/>
    <col min="282" max="282" width="25.7109375" customWidth="1"/>
    <col min="283" max="284" width="4.5703125" customWidth="1"/>
    <col min="288" max="288" width="43.42578125" customWidth="1"/>
    <col min="289" max="289" width="25.7109375" customWidth="1"/>
    <col min="290" max="291" width="4.5703125" customWidth="1"/>
    <col min="295" max="295" width="43.42578125" customWidth="1"/>
    <col min="296" max="296" width="25.7109375" customWidth="1"/>
    <col min="297" max="298" width="4.5703125" customWidth="1"/>
    <col min="302" max="302" width="43.42578125" customWidth="1"/>
    <col min="303" max="303" width="25.7109375" customWidth="1"/>
    <col min="304" max="305" width="4.5703125" customWidth="1"/>
    <col min="309" max="309" width="43.42578125" customWidth="1"/>
    <col min="310" max="310" width="25.7109375" customWidth="1"/>
    <col min="311" max="312" width="4.5703125" customWidth="1"/>
    <col min="316" max="316" width="43.42578125" customWidth="1"/>
    <col min="317" max="317" width="25.7109375" customWidth="1"/>
    <col min="318" max="319" width="4.5703125" customWidth="1"/>
    <col min="323" max="323" width="43.42578125" customWidth="1"/>
    <col min="324" max="324" width="25.7109375" customWidth="1"/>
    <col min="325" max="326" width="4.5703125" customWidth="1"/>
    <col min="330" max="330" width="43.42578125" customWidth="1"/>
    <col min="331" max="331" width="25.7109375" customWidth="1"/>
    <col min="332" max="333" width="4.5703125" customWidth="1"/>
    <col min="337" max="337" width="43.42578125" customWidth="1"/>
    <col min="338" max="338" width="25.7109375" customWidth="1"/>
    <col min="339" max="340" width="4.5703125" customWidth="1"/>
    <col min="344" max="344" width="43.42578125" customWidth="1"/>
    <col min="345" max="345" width="25.7109375" customWidth="1"/>
    <col min="346" max="347" width="4.5703125" customWidth="1"/>
    <col min="351" max="351" width="43.42578125" customWidth="1"/>
    <col min="352" max="352" width="25.7109375" customWidth="1"/>
    <col min="353" max="354" width="4.5703125" customWidth="1"/>
    <col min="358" max="358" width="43.42578125" customWidth="1"/>
    <col min="359" max="359" width="25.7109375" customWidth="1"/>
    <col min="360" max="361" width="4.5703125" customWidth="1"/>
    <col min="365" max="365" width="43.42578125" customWidth="1"/>
    <col min="366" max="366" width="25.7109375" customWidth="1"/>
    <col min="367" max="368" width="4.5703125" customWidth="1"/>
    <col min="369" max="369" width="8.5703125" bestFit="1" customWidth="1"/>
    <col min="370" max="370" width="9" bestFit="1" customWidth="1"/>
    <col min="371" max="371" width="5.7109375" customWidth="1"/>
    <col min="372" max="372" width="43.42578125" customWidth="1"/>
    <col min="373" max="373" width="25.7109375" customWidth="1"/>
    <col min="374" max="375" width="4.5703125" customWidth="1"/>
    <col min="379" max="379" width="43.42578125" customWidth="1"/>
    <col min="380" max="380" width="25.7109375" customWidth="1"/>
    <col min="381" max="382" width="4.5703125" customWidth="1"/>
    <col min="383" max="391" width="16.7109375" customWidth="1"/>
    <col min="392" max="393" width="4.5703125" customWidth="1"/>
    <col min="394" max="394" width="8.5703125" bestFit="1" customWidth="1"/>
    <col min="395" max="395" width="9" bestFit="1" customWidth="1"/>
    <col min="396" max="396" width="5.7109375" customWidth="1"/>
    <col min="397" max="397" width="43.42578125" customWidth="1"/>
    <col min="398" max="398" width="25.7109375" customWidth="1"/>
    <col min="399" max="400" width="4.5703125" customWidth="1"/>
    <col min="404" max="404" width="43.42578125" customWidth="1"/>
    <col min="405" max="405" width="25.7109375" customWidth="1"/>
    <col min="406" max="407" width="4.5703125" customWidth="1"/>
    <col min="411" max="411" width="43.42578125" customWidth="1"/>
    <col min="412" max="412" width="25.7109375" customWidth="1"/>
    <col min="413" max="414" width="4.5703125" customWidth="1"/>
    <col min="415" max="415" width="8.5703125" bestFit="1" customWidth="1"/>
    <col min="416" max="416" width="9" bestFit="1" customWidth="1"/>
    <col min="417" max="417" width="5.7109375" customWidth="1"/>
    <col min="418" max="418" width="43.42578125" customWidth="1"/>
    <col min="419" max="419" width="25.7109375" customWidth="1"/>
    <col min="420" max="421" width="4.5703125" customWidth="1"/>
    <col min="425" max="425" width="43.42578125" customWidth="1"/>
    <col min="426" max="426" width="25.7109375" customWidth="1"/>
    <col min="427" max="428" width="4.5703125" customWidth="1"/>
    <col min="432" max="432" width="43.42578125" customWidth="1"/>
    <col min="433" max="433" width="25.7109375" customWidth="1"/>
    <col min="434" max="435" width="4.5703125" customWidth="1"/>
    <col min="436" max="436" width="8.5703125" bestFit="1" customWidth="1"/>
    <col min="437" max="437" width="9" bestFit="1" customWidth="1"/>
    <col min="438" max="438" width="5.7109375" customWidth="1"/>
    <col min="439" max="439" width="43.42578125" customWidth="1"/>
    <col min="440" max="440" width="25.7109375" customWidth="1"/>
    <col min="441" max="442" width="4.5703125" customWidth="1"/>
    <col min="446" max="446" width="43.42578125" customWidth="1"/>
    <col min="447" max="447" width="25.7109375" customWidth="1"/>
    <col min="448" max="449" width="4.5703125" customWidth="1"/>
    <col min="453" max="453" width="43.42578125" customWidth="1"/>
    <col min="454" max="454" width="25.7109375" customWidth="1"/>
    <col min="455" max="456" width="4.5703125" customWidth="1"/>
    <col min="457" max="457" width="8.5703125" bestFit="1" customWidth="1"/>
    <col min="458" max="458" width="9" bestFit="1" customWidth="1"/>
    <col min="459" max="459" width="5.7109375" customWidth="1"/>
    <col min="460" max="460" width="43.42578125" customWidth="1"/>
    <col min="461" max="461" width="25.7109375" customWidth="1"/>
    <col min="462" max="463" width="4.5703125" customWidth="1"/>
    <col min="467" max="467" width="43.42578125" customWidth="1"/>
    <col min="468" max="468" width="25.7109375" customWidth="1"/>
    <col min="469" max="470" width="4.5703125" customWidth="1"/>
    <col min="474" max="474" width="43.42578125" customWidth="1"/>
    <col min="475" max="475" width="25.7109375" customWidth="1"/>
    <col min="476" max="477" width="4.5703125" customWidth="1"/>
    <col min="478" max="478" width="8.5703125" bestFit="1" customWidth="1"/>
    <col min="479" max="479" width="9" bestFit="1" customWidth="1"/>
    <col min="480" max="480" width="5.7109375" customWidth="1"/>
    <col min="481" max="481" width="43.42578125" customWidth="1"/>
    <col min="482" max="482" width="25.7109375" customWidth="1"/>
    <col min="483" max="484" width="4.5703125" customWidth="1"/>
    <col min="488" max="488" width="43.42578125" customWidth="1"/>
    <col min="489" max="489" width="25.7109375" customWidth="1"/>
    <col min="490" max="491" width="4.5703125" customWidth="1"/>
    <col min="495" max="495" width="43.42578125" customWidth="1"/>
    <col min="496" max="496" width="25.7109375" customWidth="1"/>
    <col min="497" max="498" width="4.5703125" customWidth="1"/>
    <col min="499" max="499" width="8.5703125" bestFit="1" customWidth="1"/>
    <col min="500" max="500" width="9" bestFit="1" customWidth="1"/>
    <col min="501" max="501" width="5.7109375" customWidth="1"/>
    <col min="502" max="502" width="43.42578125" customWidth="1"/>
    <col min="503" max="503" width="25.7109375" customWidth="1"/>
    <col min="504" max="505" width="4.5703125" customWidth="1"/>
    <col min="509" max="509" width="43.42578125" customWidth="1"/>
    <col min="510" max="510" width="25.7109375" customWidth="1"/>
    <col min="511" max="512" width="4.5703125" customWidth="1"/>
    <col min="516" max="516" width="43.42578125" customWidth="1"/>
    <col min="517" max="517" width="25.7109375" customWidth="1"/>
    <col min="518" max="519" width="4.5703125" customWidth="1"/>
    <col min="520" max="520" width="8.5703125" bestFit="1" customWidth="1"/>
    <col min="521" max="521" width="9" bestFit="1" customWidth="1"/>
    <col min="522" max="522" width="5.7109375" customWidth="1"/>
    <col min="523" max="523" width="43.42578125" customWidth="1"/>
    <col min="524" max="524" width="25.7109375" customWidth="1"/>
    <col min="525" max="526" width="4.5703125" customWidth="1"/>
    <col min="530" max="530" width="43.42578125" customWidth="1"/>
    <col min="531" max="531" width="25.7109375" customWidth="1"/>
    <col min="532" max="533" width="4.5703125" customWidth="1"/>
    <col min="537" max="537" width="43.42578125" customWidth="1"/>
    <col min="538" max="538" width="25.7109375" customWidth="1"/>
    <col min="539" max="540" width="4.5703125" customWidth="1"/>
    <col min="541" max="541" width="8.5703125" bestFit="1" customWidth="1"/>
    <col min="542" max="542" width="9" bestFit="1" customWidth="1"/>
    <col min="543" max="543" width="5.7109375" customWidth="1"/>
    <col min="544" max="544" width="43.42578125" customWidth="1"/>
    <col min="545" max="545" width="25.7109375" customWidth="1"/>
    <col min="546" max="547" width="4.5703125" customWidth="1"/>
    <col min="551" max="551" width="43.42578125" customWidth="1"/>
    <col min="552" max="552" width="25.7109375" customWidth="1"/>
    <col min="553" max="554" width="4.5703125" customWidth="1"/>
    <col min="558" max="558" width="43.42578125" customWidth="1"/>
    <col min="559" max="559" width="25.7109375" customWidth="1"/>
    <col min="560" max="561" width="4.5703125" customWidth="1"/>
    <col min="565" max="565" width="43.42578125" customWidth="1"/>
    <col min="566" max="566" width="25.7109375" customWidth="1"/>
    <col min="567" max="568" width="4.5703125" customWidth="1"/>
    <col min="572" max="572" width="43.42578125" customWidth="1"/>
    <col min="573" max="573" width="25.7109375" customWidth="1"/>
    <col min="574" max="575" width="4.5703125" customWidth="1"/>
    <col min="579" max="579" width="43.42578125" customWidth="1"/>
    <col min="580" max="580" width="25.7109375" customWidth="1"/>
    <col min="581" max="582" width="4.5703125" customWidth="1"/>
    <col min="586" max="586" width="43.42578125" customWidth="1"/>
    <col min="587" max="587" width="25.7109375" customWidth="1"/>
    <col min="588" max="589" width="4.5703125" customWidth="1"/>
    <col min="593" max="593" width="43.42578125" customWidth="1"/>
    <col min="594" max="594" width="25.7109375" customWidth="1"/>
    <col min="595" max="596" width="4.5703125" customWidth="1"/>
    <col min="600" max="600" width="43.42578125" customWidth="1"/>
    <col min="601" max="601" width="25.7109375" customWidth="1"/>
    <col min="602" max="603" width="4.5703125" customWidth="1"/>
    <col min="607" max="607" width="43.42578125" customWidth="1"/>
    <col min="608" max="608" width="25.7109375" customWidth="1"/>
    <col min="609" max="610" width="4.5703125" customWidth="1"/>
    <col min="614" max="614" width="43.42578125" customWidth="1"/>
    <col min="615" max="615" width="25.7109375" customWidth="1"/>
    <col min="616" max="617" width="4.5703125" customWidth="1"/>
    <col min="621" max="621" width="43.42578125" customWidth="1"/>
    <col min="622" max="622" width="25.7109375" customWidth="1"/>
    <col min="623" max="624" width="4.5703125" customWidth="1"/>
    <col min="628" max="628" width="43.42578125" customWidth="1"/>
    <col min="629" max="629" width="25.7109375" customWidth="1"/>
    <col min="630" max="631" width="4.5703125" customWidth="1"/>
    <col min="635" max="635" width="43.42578125" customWidth="1"/>
    <col min="636" max="636" width="25.7109375" customWidth="1"/>
    <col min="637" max="638" width="4.5703125" customWidth="1"/>
    <col min="642" max="642" width="43.42578125" customWidth="1"/>
    <col min="643" max="643" width="25.7109375" customWidth="1"/>
    <col min="644" max="645" width="4.5703125" customWidth="1"/>
    <col min="649" max="649" width="43.42578125" customWidth="1"/>
    <col min="650" max="650" width="25.7109375" customWidth="1"/>
    <col min="651" max="652" width="4.5703125" customWidth="1"/>
    <col min="656" max="656" width="43.42578125" customWidth="1"/>
    <col min="657" max="657" width="25.7109375" customWidth="1"/>
    <col min="658" max="659" width="4.5703125" customWidth="1"/>
    <col min="663" max="663" width="43.42578125" customWidth="1"/>
    <col min="664" max="664" width="25.7109375" customWidth="1"/>
    <col min="665" max="666" width="4.5703125" customWidth="1"/>
    <col min="670" max="670" width="43.42578125" customWidth="1"/>
    <col min="671" max="671" width="25.7109375" customWidth="1"/>
    <col min="672" max="673" width="4.5703125" customWidth="1"/>
    <col min="677" max="677" width="43.42578125" customWidth="1"/>
    <col min="678" max="678" width="25.7109375" customWidth="1"/>
    <col min="679" max="680" width="4.5703125" customWidth="1"/>
    <col min="684" max="684" width="43.42578125" customWidth="1"/>
    <col min="685" max="685" width="25.7109375" customWidth="1"/>
    <col min="686" max="687" width="4.5703125" customWidth="1"/>
    <col min="691" max="691" width="43.42578125" customWidth="1"/>
    <col min="692" max="692" width="25.7109375" customWidth="1"/>
    <col min="693" max="694" width="4.5703125" customWidth="1"/>
    <col min="698" max="698" width="43.42578125" customWidth="1"/>
    <col min="699" max="699" width="25.7109375" customWidth="1"/>
    <col min="700" max="701" width="4.5703125" customWidth="1"/>
    <col min="705" max="705" width="43.42578125" customWidth="1"/>
    <col min="706" max="706" width="25.7109375" customWidth="1"/>
    <col min="707" max="708" width="4.5703125" customWidth="1"/>
    <col min="712" max="712" width="43.42578125" customWidth="1"/>
    <col min="713" max="713" width="25.7109375" customWidth="1"/>
    <col min="714" max="715" width="4.5703125" customWidth="1"/>
    <col min="719" max="719" width="43.42578125" customWidth="1"/>
    <col min="720" max="720" width="25.7109375" customWidth="1"/>
    <col min="721" max="722" width="4.5703125" customWidth="1"/>
    <col min="726" max="726" width="43.42578125" customWidth="1"/>
    <col min="727" max="727" width="25.7109375" customWidth="1"/>
    <col min="728" max="729" width="4.5703125" customWidth="1"/>
    <col min="733" max="733" width="43.42578125" customWidth="1"/>
    <col min="734" max="734" width="25.7109375" customWidth="1"/>
    <col min="735" max="736" width="4.5703125" customWidth="1"/>
    <col min="740" max="740" width="43.42578125" customWidth="1"/>
    <col min="741" max="741" width="25.7109375" customWidth="1"/>
    <col min="742" max="743" width="4.5703125" customWidth="1"/>
    <col min="747" max="747" width="43.42578125" customWidth="1"/>
    <col min="748" max="748" width="25.7109375" customWidth="1"/>
    <col min="749" max="750" width="4.5703125" customWidth="1"/>
    <col min="754" max="754" width="43.42578125" customWidth="1"/>
    <col min="755" max="755" width="25.7109375" customWidth="1"/>
    <col min="756" max="757" width="4.5703125" customWidth="1"/>
    <col min="761" max="761" width="43.42578125" customWidth="1"/>
    <col min="762" max="762" width="25.7109375" customWidth="1"/>
    <col min="763" max="764" width="4.5703125" customWidth="1"/>
    <col min="768" max="768" width="43.42578125" customWidth="1"/>
    <col min="769" max="769" width="25.7109375" customWidth="1"/>
    <col min="770" max="771" width="4.5703125" customWidth="1"/>
    <col min="775" max="775" width="43.42578125" customWidth="1"/>
    <col min="776" max="776" width="25.7109375" customWidth="1"/>
    <col min="777" max="778" width="4.5703125" customWidth="1"/>
    <col min="782" max="782" width="43.42578125" customWidth="1"/>
    <col min="783" max="783" width="25.7109375" customWidth="1"/>
    <col min="784" max="785" width="4.5703125" customWidth="1"/>
    <col min="789" max="789" width="43.42578125" customWidth="1"/>
    <col min="790" max="790" width="25.7109375" customWidth="1"/>
    <col min="791" max="792" width="4.5703125" customWidth="1"/>
    <col min="796" max="796" width="43.42578125" customWidth="1"/>
    <col min="797" max="797" width="25.7109375" customWidth="1"/>
    <col min="798" max="799" width="4.5703125" customWidth="1"/>
    <col min="803" max="803" width="43.42578125" customWidth="1"/>
    <col min="804" max="804" width="25.7109375" customWidth="1"/>
    <col min="805" max="806" width="4.5703125" customWidth="1"/>
    <col min="810" max="810" width="43.42578125" customWidth="1"/>
    <col min="811" max="811" width="25.7109375" customWidth="1"/>
  </cols>
  <sheetData>
    <row r="2" spans="3:303" ht="15" x14ac:dyDescent="0.25">
      <c r="C2" s="143" t="s">
        <v>126</v>
      </c>
      <c r="D2" s="143"/>
      <c r="E2" s="143"/>
      <c r="F2" s="143"/>
      <c r="G2" s="143"/>
      <c r="L2" s="138" t="s">
        <v>127</v>
      </c>
      <c r="M2" s="139"/>
      <c r="N2" s="139"/>
      <c r="O2" s="139"/>
      <c r="P2" s="140"/>
      <c r="S2" s="143" t="s">
        <v>146</v>
      </c>
      <c r="T2" s="143"/>
      <c r="U2" s="143"/>
      <c r="V2" s="143"/>
      <c r="W2" s="143"/>
      <c r="Z2" s="143" t="s">
        <v>149</v>
      </c>
      <c r="AA2" s="143"/>
      <c r="AB2" s="143"/>
      <c r="AC2" s="143"/>
      <c r="AD2" s="143"/>
      <c r="AG2" s="143" t="s">
        <v>151</v>
      </c>
      <c r="AH2" s="143"/>
      <c r="AI2" s="143"/>
      <c r="AJ2" s="143"/>
      <c r="AK2" s="143"/>
      <c r="AN2" s="143" t="s">
        <v>356</v>
      </c>
      <c r="AO2" s="143"/>
      <c r="AP2" s="143"/>
      <c r="AQ2" s="143"/>
      <c r="AR2" s="143"/>
      <c r="AU2" s="143" t="s">
        <v>152</v>
      </c>
      <c r="AV2" s="143"/>
      <c r="AW2" s="143"/>
      <c r="AX2" s="143"/>
      <c r="AY2" s="143"/>
      <c r="BB2" s="143" t="s">
        <v>187</v>
      </c>
      <c r="BC2" s="143"/>
      <c r="BD2" s="143"/>
      <c r="BE2" s="143"/>
      <c r="BF2" s="143"/>
      <c r="BI2" s="143" t="s">
        <v>156</v>
      </c>
      <c r="BJ2" s="143"/>
      <c r="BK2" s="143"/>
      <c r="BL2" s="143"/>
      <c r="BM2" s="143"/>
      <c r="BP2" s="143" t="s">
        <v>357</v>
      </c>
      <c r="BQ2" s="143"/>
      <c r="BR2" s="143"/>
      <c r="BS2" s="143"/>
      <c r="BT2" s="143"/>
      <c r="BW2" s="143" t="s">
        <v>358</v>
      </c>
      <c r="BX2" s="143"/>
      <c r="BY2" s="143"/>
      <c r="BZ2" s="143"/>
      <c r="CA2" s="143"/>
      <c r="CD2" s="143" t="s">
        <v>359</v>
      </c>
      <c r="CE2" s="143"/>
      <c r="CF2" s="143"/>
      <c r="CG2" s="143"/>
      <c r="CH2" s="143"/>
      <c r="CK2" s="143" t="s">
        <v>366</v>
      </c>
      <c r="CL2" s="143"/>
      <c r="CM2" s="143"/>
      <c r="CN2" s="143"/>
      <c r="CO2" s="143"/>
      <c r="CR2" s="143" t="s">
        <v>367</v>
      </c>
      <c r="CS2" s="143"/>
      <c r="CT2" s="143"/>
      <c r="CU2" s="143"/>
      <c r="CV2" s="143"/>
      <c r="CY2" s="143" t="s">
        <v>167</v>
      </c>
      <c r="CZ2" s="143"/>
      <c r="DA2" s="143"/>
      <c r="DB2" s="143"/>
      <c r="DC2" s="143"/>
      <c r="DF2" s="143" t="s">
        <v>168</v>
      </c>
      <c r="DG2" s="143"/>
      <c r="DH2" s="143"/>
      <c r="DI2" s="143"/>
      <c r="DJ2" s="143"/>
      <c r="DM2" s="143" t="s">
        <v>172</v>
      </c>
      <c r="DN2" s="143"/>
      <c r="DO2" s="143"/>
      <c r="DP2" s="143"/>
      <c r="DQ2" s="143"/>
      <c r="DT2" s="143" t="s">
        <v>173</v>
      </c>
      <c r="DU2" s="143"/>
      <c r="DV2" s="143"/>
      <c r="DW2" s="143"/>
      <c r="DX2" s="143"/>
      <c r="EA2" s="143" t="s">
        <v>176</v>
      </c>
      <c r="EB2" s="143"/>
      <c r="EC2" s="143"/>
      <c r="ED2" s="143"/>
      <c r="EE2" s="143"/>
      <c r="EH2" s="143" t="s">
        <v>179</v>
      </c>
      <c r="EI2" s="143"/>
      <c r="EJ2" s="143"/>
      <c r="EK2" s="143"/>
      <c r="EL2" s="143"/>
      <c r="EO2" s="143" t="s">
        <v>384</v>
      </c>
      <c r="EP2" s="143"/>
      <c r="EQ2" s="143"/>
      <c r="ER2" s="143"/>
      <c r="ES2" s="143"/>
      <c r="EV2" s="143" t="s">
        <v>390</v>
      </c>
      <c r="EW2" s="143"/>
      <c r="EX2" s="143"/>
      <c r="EY2" s="143"/>
      <c r="EZ2" s="143"/>
      <c r="FC2" s="143" t="s">
        <v>393</v>
      </c>
      <c r="FD2" s="143"/>
      <c r="FE2" s="143"/>
      <c r="FF2" s="143"/>
      <c r="FG2" s="143"/>
      <c r="FJ2" s="143" t="s">
        <v>195</v>
      </c>
      <c r="FK2" s="143"/>
      <c r="FL2" s="143"/>
      <c r="FM2" s="143"/>
      <c r="FN2" s="143"/>
      <c r="FQ2" s="143" t="s">
        <v>196</v>
      </c>
      <c r="FR2" s="143"/>
      <c r="FS2" s="143"/>
      <c r="FT2" s="143"/>
      <c r="FU2" s="143"/>
      <c r="FX2" s="143" t="s">
        <v>197</v>
      </c>
      <c r="FY2" s="143"/>
      <c r="FZ2" s="143"/>
      <c r="GA2" s="143"/>
      <c r="GB2" s="143"/>
      <c r="GE2" s="143" t="s">
        <v>209</v>
      </c>
      <c r="GF2" s="143"/>
      <c r="GG2" s="143"/>
      <c r="GH2" s="143"/>
      <c r="GI2" s="143"/>
      <c r="GL2" s="143" t="s">
        <v>210</v>
      </c>
      <c r="GM2" s="143"/>
      <c r="GN2" s="143"/>
      <c r="GO2" s="143"/>
      <c r="GP2" s="143"/>
      <c r="GS2" s="143" t="s">
        <v>218</v>
      </c>
      <c r="GT2" s="143"/>
      <c r="GU2" s="143"/>
      <c r="GV2" s="143"/>
      <c r="GW2" s="143"/>
      <c r="GZ2" s="143" t="s">
        <v>220</v>
      </c>
      <c r="HA2" s="143"/>
      <c r="HB2" s="143"/>
      <c r="HC2" s="143"/>
      <c r="HD2" s="143"/>
      <c r="HG2" s="143" t="s">
        <v>231</v>
      </c>
      <c r="HH2" s="143"/>
      <c r="HI2" s="143"/>
      <c r="HJ2" s="143"/>
      <c r="HK2" s="143"/>
      <c r="HN2" s="143" t="s">
        <v>233</v>
      </c>
      <c r="HO2" s="143"/>
      <c r="HP2" s="143"/>
      <c r="HQ2" s="143"/>
      <c r="HR2" s="143"/>
      <c r="HU2" s="143" t="s">
        <v>237</v>
      </c>
      <c r="HV2" s="143"/>
      <c r="HW2" s="143"/>
      <c r="HX2" s="143"/>
      <c r="HY2" s="143"/>
      <c r="IB2" s="143" t="s">
        <v>239</v>
      </c>
      <c r="IC2" s="143"/>
      <c r="ID2" s="143"/>
      <c r="IE2" s="143"/>
      <c r="IF2" s="143"/>
      <c r="II2" s="143" t="s">
        <v>245</v>
      </c>
      <c r="IJ2" s="143"/>
      <c r="IK2" s="143"/>
      <c r="IL2" s="143"/>
      <c r="IM2" s="143"/>
      <c r="IP2" s="143" t="s">
        <v>246</v>
      </c>
      <c r="IQ2" s="143"/>
      <c r="IR2" s="143"/>
      <c r="IS2" s="143"/>
      <c r="IT2" s="143"/>
      <c r="IW2" s="143" t="s">
        <v>255</v>
      </c>
      <c r="IX2" s="143"/>
      <c r="IY2" s="143"/>
      <c r="IZ2" s="143"/>
      <c r="JA2" s="143"/>
      <c r="JD2" s="143" t="s">
        <v>256</v>
      </c>
      <c r="JE2" s="143"/>
      <c r="JF2" s="143"/>
      <c r="JG2" s="143"/>
      <c r="JH2" s="143"/>
      <c r="JK2" s="143" t="s">
        <v>261</v>
      </c>
      <c r="JL2" s="143"/>
      <c r="JM2" s="143"/>
      <c r="JN2" s="143"/>
      <c r="JO2" s="143"/>
      <c r="JR2" s="143" t="s">
        <v>264</v>
      </c>
      <c r="JS2" s="143"/>
      <c r="JT2" s="143"/>
      <c r="JU2" s="143"/>
      <c r="JV2" s="143"/>
      <c r="JY2" s="143" t="s">
        <v>268</v>
      </c>
      <c r="JZ2" s="143"/>
      <c r="KA2" s="143"/>
      <c r="KB2" s="143"/>
      <c r="KC2" s="143"/>
      <c r="KF2" s="143" t="s">
        <v>269</v>
      </c>
      <c r="KG2" s="143"/>
      <c r="KH2" s="143"/>
      <c r="KI2" s="143"/>
      <c r="KJ2" s="143"/>
      <c r="KM2" s="143" t="s">
        <v>274</v>
      </c>
      <c r="KN2" s="143"/>
      <c r="KO2" s="143"/>
      <c r="KP2" s="143"/>
      <c r="KQ2" s="143"/>
    </row>
    <row r="3" spans="3:303" ht="15" x14ac:dyDescent="0.25">
      <c r="C3" s="2" t="s">
        <v>123</v>
      </c>
      <c r="D3" s="2" t="s">
        <v>121</v>
      </c>
      <c r="L3" s="2" t="s">
        <v>123</v>
      </c>
      <c r="M3" s="2" t="s">
        <v>121</v>
      </c>
      <c r="S3" s="2" t="s">
        <v>123</v>
      </c>
      <c r="T3" s="2" t="s">
        <v>121</v>
      </c>
      <c r="Z3" s="2" t="s">
        <v>123</v>
      </c>
      <c r="AA3" s="2" t="s">
        <v>121</v>
      </c>
      <c r="AG3" s="2" t="s">
        <v>123</v>
      </c>
      <c r="AH3" s="2" t="s">
        <v>121</v>
      </c>
      <c r="AN3" s="2" t="s">
        <v>123</v>
      </c>
      <c r="AO3" s="2" t="s">
        <v>121</v>
      </c>
      <c r="AU3" s="2" t="s">
        <v>123</v>
      </c>
      <c r="AV3" s="2" t="s">
        <v>121</v>
      </c>
      <c r="BB3" s="2" t="s">
        <v>123</v>
      </c>
      <c r="BC3" s="2" t="s">
        <v>121</v>
      </c>
      <c r="BI3" s="2" t="s">
        <v>123</v>
      </c>
      <c r="BJ3" s="2" t="s">
        <v>121</v>
      </c>
      <c r="BP3" s="2" t="s">
        <v>123</v>
      </c>
      <c r="BQ3" s="2" t="s">
        <v>121</v>
      </c>
      <c r="BW3" s="2" t="s">
        <v>123</v>
      </c>
      <c r="BX3" s="2" t="s">
        <v>121</v>
      </c>
      <c r="CD3" s="2" t="s">
        <v>123</v>
      </c>
      <c r="CE3" s="2" t="s">
        <v>121</v>
      </c>
      <c r="CK3" s="2" t="s">
        <v>123</v>
      </c>
      <c r="CL3" s="2" t="s">
        <v>121</v>
      </c>
      <c r="CR3" s="2" t="s">
        <v>123</v>
      </c>
      <c r="CS3" s="2" t="s">
        <v>121</v>
      </c>
      <c r="CY3" s="2" t="s">
        <v>123</v>
      </c>
      <c r="CZ3" s="2" t="s">
        <v>121</v>
      </c>
      <c r="DF3" s="2" t="s">
        <v>123</v>
      </c>
      <c r="DG3" s="2" t="s">
        <v>121</v>
      </c>
      <c r="DM3" s="2" t="s">
        <v>123</v>
      </c>
      <c r="DN3" s="2" t="s">
        <v>121</v>
      </c>
      <c r="DT3" s="2" t="s">
        <v>123</v>
      </c>
      <c r="DU3" s="2" t="s">
        <v>121</v>
      </c>
      <c r="EA3" s="2" t="s">
        <v>123</v>
      </c>
      <c r="EB3" s="2" t="s">
        <v>121</v>
      </c>
      <c r="EH3" s="2" t="s">
        <v>123</v>
      </c>
      <c r="EI3" s="2" t="s">
        <v>121</v>
      </c>
      <c r="EO3" s="2" t="s">
        <v>123</v>
      </c>
      <c r="EP3" s="2" t="s">
        <v>121</v>
      </c>
      <c r="EV3" s="2" t="s">
        <v>123</v>
      </c>
      <c r="EW3" s="2" t="s">
        <v>121</v>
      </c>
      <c r="FC3" s="2" t="s">
        <v>123</v>
      </c>
      <c r="FD3" s="2" t="s">
        <v>121</v>
      </c>
      <c r="FJ3" s="2" t="s">
        <v>123</v>
      </c>
      <c r="FK3" s="2" t="s">
        <v>121</v>
      </c>
      <c r="FQ3" s="2" t="s">
        <v>123</v>
      </c>
      <c r="FR3" s="2" t="s">
        <v>121</v>
      </c>
      <c r="FX3" s="2" t="s">
        <v>123</v>
      </c>
      <c r="FY3" s="2" t="s">
        <v>121</v>
      </c>
      <c r="GE3" s="2" t="s">
        <v>123</v>
      </c>
      <c r="GF3" s="2" t="s">
        <v>121</v>
      </c>
      <c r="GL3" s="2" t="s">
        <v>123</v>
      </c>
      <c r="GM3" s="2" t="s">
        <v>121</v>
      </c>
      <c r="GS3" s="2" t="s">
        <v>123</v>
      </c>
      <c r="GT3" s="2" t="s">
        <v>121</v>
      </c>
      <c r="GZ3" s="2" t="s">
        <v>123</v>
      </c>
      <c r="HA3" s="2" t="s">
        <v>121</v>
      </c>
      <c r="HG3" s="2" t="s">
        <v>123</v>
      </c>
      <c r="HH3" s="2" t="s">
        <v>121</v>
      </c>
      <c r="HN3" s="2" t="s">
        <v>123</v>
      </c>
      <c r="HO3" s="2" t="s">
        <v>121</v>
      </c>
      <c r="HU3" s="2" t="s">
        <v>123</v>
      </c>
      <c r="HV3" s="2" t="s">
        <v>121</v>
      </c>
      <c r="IB3" s="2" t="s">
        <v>123</v>
      </c>
      <c r="IC3" s="2" t="s">
        <v>121</v>
      </c>
      <c r="II3" s="2" t="s">
        <v>123</v>
      </c>
      <c r="IJ3" s="2" t="s">
        <v>121</v>
      </c>
      <c r="IP3" s="2" t="s">
        <v>123</v>
      </c>
      <c r="IQ3" s="2" t="s">
        <v>121</v>
      </c>
      <c r="IW3" s="2" t="s">
        <v>123</v>
      </c>
      <c r="IX3" s="2" t="s">
        <v>121</v>
      </c>
      <c r="JD3" s="2" t="s">
        <v>123</v>
      </c>
      <c r="JE3" s="2" t="s">
        <v>121</v>
      </c>
      <c r="JK3" s="2" t="s">
        <v>123</v>
      </c>
      <c r="JL3" s="2" t="s">
        <v>121</v>
      </c>
      <c r="JR3" s="2" t="s">
        <v>123</v>
      </c>
      <c r="JS3" s="2" t="s">
        <v>121</v>
      </c>
      <c r="JY3" s="2" t="s">
        <v>123</v>
      </c>
      <c r="JZ3" s="2" t="s">
        <v>121</v>
      </c>
      <c r="KF3" s="2" t="s">
        <v>123</v>
      </c>
      <c r="KG3" s="2" t="s">
        <v>121</v>
      </c>
      <c r="KM3" s="2" t="s">
        <v>123</v>
      </c>
      <c r="KN3" s="2" t="s">
        <v>121</v>
      </c>
    </row>
    <row r="4" spans="3:303" ht="17.25" x14ac:dyDescent="0.3">
      <c r="C4" s="3" t="s">
        <v>7</v>
      </c>
      <c r="E4" s="75"/>
      <c r="F4" s="4" t="s">
        <v>120</v>
      </c>
      <c r="G4" s="4"/>
      <c r="L4" s="16" t="s">
        <v>30</v>
      </c>
      <c r="M4" s="16"/>
      <c r="N4" s="75"/>
      <c r="O4" s="4" t="s">
        <v>120</v>
      </c>
      <c r="P4" s="4"/>
      <c r="S4" s="16" t="s">
        <v>2</v>
      </c>
      <c r="T4" s="17"/>
      <c r="U4" s="75"/>
      <c r="V4" s="4" t="s">
        <v>120</v>
      </c>
      <c r="W4" s="4"/>
      <c r="Z4" s="16" t="s">
        <v>7</v>
      </c>
      <c r="AA4" s="17"/>
      <c r="AB4" s="75"/>
      <c r="AC4" s="4" t="s">
        <v>120</v>
      </c>
      <c r="AD4" s="4"/>
      <c r="AG4" s="16" t="s">
        <v>10</v>
      </c>
      <c r="AH4" s="17"/>
      <c r="AI4" s="75"/>
      <c r="AJ4" s="26" t="s">
        <v>120</v>
      </c>
      <c r="AK4" s="4"/>
      <c r="AN4" s="16" t="s">
        <v>69</v>
      </c>
      <c r="AO4" s="17"/>
      <c r="AP4" s="75"/>
      <c r="AQ4" s="26" t="s">
        <v>120</v>
      </c>
      <c r="AR4" s="4"/>
      <c r="AU4" s="16" t="s">
        <v>70</v>
      </c>
      <c r="AV4" s="17"/>
      <c r="AW4" s="75"/>
      <c r="AX4" s="26" t="s">
        <v>120</v>
      </c>
      <c r="AY4" s="4"/>
      <c r="BB4" s="16" t="s">
        <v>22</v>
      </c>
      <c r="BC4" s="17"/>
      <c r="BD4" s="75"/>
      <c r="BE4" s="26" t="s">
        <v>120</v>
      </c>
      <c r="BF4" s="4"/>
      <c r="BI4" s="16" t="s">
        <v>72</v>
      </c>
      <c r="BJ4" s="17"/>
      <c r="BK4" s="75"/>
      <c r="BL4" s="26" t="s">
        <v>120</v>
      </c>
      <c r="BM4" s="4"/>
      <c r="BP4" s="16" t="s">
        <v>221</v>
      </c>
      <c r="BQ4" s="17"/>
      <c r="BR4" s="75"/>
      <c r="BS4" s="26" t="s">
        <v>120</v>
      </c>
      <c r="BT4" s="4"/>
      <c r="BW4" s="16" t="s">
        <v>30</v>
      </c>
      <c r="BX4" s="17"/>
      <c r="BY4" s="75"/>
      <c r="BZ4" s="26" t="s">
        <v>120</v>
      </c>
      <c r="CA4" s="4"/>
      <c r="CD4" s="16" t="s">
        <v>85</v>
      </c>
      <c r="CE4" s="17"/>
      <c r="CF4" s="75"/>
      <c r="CG4" s="4" t="s">
        <v>120</v>
      </c>
      <c r="CH4" s="4"/>
      <c r="CK4" s="16" t="s">
        <v>7</v>
      </c>
      <c r="CL4" s="17"/>
      <c r="CM4" s="108"/>
      <c r="CN4" s="4" t="s">
        <v>120</v>
      </c>
      <c r="CO4" s="4"/>
      <c r="CR4" s="16" t="s">
        <v>98</v>
      </c>
      <c r="CS4" s="17"/>
      <c r="CT4" s="108"/>
      <c r="CU4" s="4" t="s">
        <v>120</v>
      </c>
      <c r="CV4" s="4"/>
      <c r="CY4" s="16" t="s">
        <v>85</v>
      </c>
      <c r="CZ4" s="17"/>
      <c r="DA4" s="75"/>
      <c r="DB4" s="4" t="s">
        <v>120</v>
      </c>
      <c r="DC4" s="4"/>
      <c r="DF4" s="16" t="s">
        <v>85</v>
      </c>
      <c r="DG4" s="17"/>
      <c r="DH4" s="75"/>
      <c r="DI4" s="4" t="s">
        <v>120</v>
      </c>
      <c r="DJ4" s="4"/>
      <c r="DM4" s="16" t="s">
        <v>7</v>
      </c>
      <c r="DN4" s="17"/>
      <c r="DO4" s="75"/>
      <c r="DP4" s="4" t="s">
        <v>120</v>
      </c>
      <c r="DQ4" s="4"/>
      <c r="DT4" s="16" t="s">
        <v>95</v>
      </c>
      <c r="DU4" s="17"/>
      <c r="DV4" s="75"/>
      <c r="DW4" s="4" t="s">
        <v>120</v>
      </c>
      <c r="DX4" s="4"/>
      <c r="EA4" s="16" t="s">
        <v>98</v>
      </c>
      <c r="EB4" s="17"/>
      <c r="EC4" s="75"/>
      <c r="ED4" s="4" t="s">
        <v>120</v>
      </c>
      <c r="EE4" s="4"/>
      <c r="EH4" s="16" t="s">
        <v>102</v>
      </c>
      <c r="EI4" s="17"/>
      <c r="EJ4" s="75"/>
      <c r="EK4" s="4" t="s">
        <v>120</v>
      </c>
      <c r="EL4" s="4"/>
      <c r="EO4" s="16" t="s">
        <v>69</v>
      </c>
      <c r="EP4" s="17"/>
      <c r="EQ4" s="75"/>
      <c r="ER4" s="4" t="s">
        <v>120</v>
      </c>
      <c r="ES4" s="4"/>
      <c r="EV4" s="16" t="s">
        <v>70</v>
      </c>
      <c r="EW4" s="17"/>
      <c r="EX4" s="75"/>
      <c r="EY4" s="4" t="s">
        <v>120</v>
      </c>
      <c r="EZ4" s="4"/>
      <c r="FC4" s="16" t="s">
        <v>22</v>
      </c>
      <c r="FD4" s="17"/>
      <c r="FE4" s="75"/>
      <c r="FF4" s="4" t="s">
        <v>120</v>
      </c>
      <c r="FG4" s="4"/>
      <c r="FJ4" s="16" t="s">
        <v>85</v>
      </c>
      <c r="FK4" s="17"/>
      <c r="FL4" s="75"/>
      <c r="FM4" s="4" t="s">
        <v>120</v>
      </c>
      <c r="FN4" s="4"/>
      <c r="FQ4" s="16" t="s">
        <v>7</v>
      </c>
      <c r="FR4" s="17"/>
      <c r="FS4" s="75"/>
      <c r="FT4" s="26" t="s">
        <v>120</v>
      </c>
      <c r="FU4" s="4">
        <v>1</v>
      </c>
      <c r="FX4" s="16" t="s">
        <v>98</v>
      </c>
      <c r="FY4" s="17"/>
      <c r="FZ4" s="75"/>
      <c r="GA4" s="26" t="s">
        <v>120</v>
      </c>
      <c r="GB4" s="4"/>
      <c r="GE4" s="16" t="s">
        <v>69</v>
      </c>
      <c r="GF4" s="17"/>
      <c r="GG4" s="75"/>
      <c r="GH4" s="26" t="s">
        <v>120</v>
      </c>
      <c r="GI4" s="4"/>
      <c r="GL4" s="16" t="s">
        <v>70</v>
      </c>
      <c r="GM4" s="17"/>
      <c r="GN4" s="144"/>
      <c r="GO4" s="26" t="s">
        <v>120</v>
      </c>
      <c r="GP4" s="4"/>
      <c r="GS4" s="16" t="s">
        <v>22</v>
      </c>
      <c r="GT4" s="17"/>
      <c r="GU4" s="75"/>
      <c r="GV4" s="26" t="s">
        <v>120</v>
      </c>
      <c r="GW4" s="4"/>
      <c r="GZ4" s="16" t="s">
        <v>72</v>
      </c>
      <c r="HA4" s="17"/>
      <c r="HB4" s="38"/>
      <c r="HC4" s="26" t="s">
        <v>120</v>
      </c>
      <c r="HD4" s="4"/>
      <c r="HG4" s="16" t="s">
        <v>221</v>
      </c>
      <c r="HH4" s="17"/>
      <c r="HI4" s="75"/>
      <c r="HJ4" s="26" t="s">
        <v>120</v>
      </c>
      <c r="HK4" s="4"/>
      <c r="HN4" s="16" t="s">
        <v>30</v>
      </c>
      <c r="HO4" s="17"/>
      <c r="HP4" s="75"/>
      <c r="HQ4" s="26" t="s">
        <v>120</v>
      </c>
      <c r="HR4" s="4"/>
      <c r="HU4" s="16" t="s">
        <v>80</v>
      </c>
      <c r="HV4" s="17"/>
      <c r="HW4" s="75"/>
      <c r="HX4" s="26" t="s">
        <v>120</v>
      </c>
      <c r="HY4" s="4"/>
      <c r="IB4" s="16" t="s">
        <v>36</v>
      </c>
      <c r="IC4" s="17"/>
      <c r="ID4" s="144"/>
      <c r="IE4" s="26" t="s">
        <v>120</v>
      </c>
      <c r="IF4" s="4">
        <v>1</v>
      </c>
      <c r="II4" s="16" t="s">
        <v>38</v>
      </c>
      <c r="IJ4" s="17"/>
      <c r="IK4" s="75"/>
      <c r="IL4" s="26" t="s">
        <v>120</v>
      </c>
      <c r="IM4" s="4"/>
      <c r="IP4" s="16" t="s">
        <v>40</v>
      </c>
      <c r="IQ4" s="17"/>
      <c r="IR4" s="144"/>
      <c r="IS4" s="26" t="s">
        <v>120</v>
      </c>
      <c r="IT4" s="4"/>
      <c r="IW4" s="16" t="s">
        <v>42</v>
      </c>
      <c r="IX4" s="17"/>
      <c r="IY4" s="75"/>
      <c r="IZ4" s="26" t="s">
        <v>120</v>
      </c>
      <c r="JA4" s="4"/>
      <c r="JD4" s="16" t="s">
        <v>44</v>
      </c>
      <c r="JE4" s="17"/>
      <c r="JF4" s="75"/>
      <c r="JG4" s="26" t="s">
        <v>120</v>
      </c>
      <c r="JH4" s="4"/>
      <c r="JK4" s="16" t="s">
        <v>257</v>
      </c>
      <c r="JL4" s="17"/>
      <c r="JM4" s="75"/>
      <c r="JN4" s="26" t="s">
        <v>120</v>
      </c>
      <c r="JO4" s="4"/>
      <c r="JR4" s="16" t="s">
        <v>262</v>
      </c>
      <c r="JS4" s="17"/>
      <c r="JT4" s="38"/>
      <c r="JU4" s="26" t="s">
        <v>120</v>
      </c>
      <c r="JV4" s="4"/>
      <c r="JY4" s="16" t="s">
        <v>49</v>
      </c>
      <c r="JZ4" s="17"/>
      <c r="KA4" s="75"/>
      <c r="KB4" s="26" t="s">
        <v>120</v>
      </c>
      <c r="KC4" s="4"/>
      <c r="KF4" s="16" t="s">
        <v>55</v>
      </c>
      <c r="KG4" s="17"/>
      <c r="KH4" s="75"/>
      <c r="KI4" s="26" t="s">
        <v>120</v>
      </c>
      <c r="KJ4" s="4"/>
      <c r="KM4" s="16" t="s">
        <v>59</v>
      </c>
      <c r="KN4" s="17"/>
      <c r="KO4" s="75"/>
      <c r="KP4" s="26" t="s">
        <v>120</v>
      </c>
      <c r="KQ4" s="4"/>
    </row>
    <row r="5" spans="3:303" ht="51.75" x14ac:dyDescent="0.3">
      <c r="C5" s="7">
        <v>1</v>
      </c>
      <c r="D5" s="6" t="str">
        <f ca="1">IF(AND(PersionalInfoQ2=ForCodesYES,COUNTA(INDIRECT("$F"&amp;ROW()-C5&amp;":$K"&amp;ROW()-C5))&lt;&gt;COUNTA(INDIRECT("$F"&amp;ROW()&amp;":$K"&amp;ROW()))),OFFSET(D5,-C5,-1),"Ok")</f>
        <v>Ok</v>
      </c>
      <c r="E5" s="75"/>
      <c r="F5" s="5" t="s">
        <v>350</v>
      </c>
      <c r="G5" s="47"/>
      <c r="L5" s="16">
        <v>1</v>
      </c>
      <c r="M5" s="16" t="str">
        <f t="shared" ref="M5:M10" ca="1" si="0">IF(AND(PersionalInfoQ9=ForCodesYES,COUNTA(INDIRECT("$F"&amp;ROW()-L5&amp;":$K"&amp;ROW()-L5))&lt;&gt;COUNTA(INDIRECT("$F"&amp;ROW()&amp;":$K"&amp;ROW()))),OFFSET(M5,-L5,-1),"Ok")</f>
        <v>Ok</v>
      </c>
      <c r="N5" s="75"/>
      <c r="O5" s="5" t="s">
        <v>447</v>
      </c>
      <c r="P5" s="47"/>
      <c r="S5" s="17">
        <v>1</v>
      </c>
      <c r="T5" s="16" t="str">
        <f ca="1">IF(COUNTA(INDIRECT("$F"&amp;ROW()-S5&amp;":$K"&amp;ROW()-S5))&lt;&gt;COUNTA(INDIRECT("$F"&amp;ROW()&amp;":$K"&amp;ROW())),OFFSET(T5,-S5,-1),"Ok")</f>
        <v>Ok</v>
      </c>
      <c r="U5" s="75"/>
      <c r="V5" s="5" t="s">
        <v>63</v>
      </c>
      <c r="W5" s="47"/>
      <c r="Z5" s="17">
        <v>1</v>
      </c>
      <c r="AA5" s="16" t="str">
        <f ca="1">IF(AND(EducWorkQ2=ForCodesYES,COUNTA(INDIRECT("$F"&amp;ROW()-Z5&amp;":$K"&amp;ROW()-Z5))&lt;&gt;COUNTA(INDIRECT("$F"&amp;ROW()&amp;":$K"&amp;ROW()))),OFFSET(AA5,-Z5,-1),"Ok")</f>
        <v>Ok</v>
      </c>
      <c r="AB5" s="75"/>
      <c r="AC5" s="5" t="s">
        <v>66</v>
      </c>
      <c r="AD5" s="47"/>
      <c r="AG5" s="17">
        <v>1</v>
      </c>
      <c r="AH5" s="16" t="str">
        <f ca="1">IF(COUNTA(INDIRECT("$F"&amp;ROW()-AG5&amp;":$K"&amp;ROW()-AG5))&lt;&gt;COUNTA(INDIRECT("$F"&amp;ROW()&amp;":$K"&amp;ROW())),OFFSET(AH5,-AG5,-1),"Ok")</f>
        <v>Ok</v>
      </c>
      <c r="AI5" s="75"/>
      <c r="AJ5" s="27" t="s">
        <v>66</v>
      </c>
      <c r="AK5" s="47"/>
      <c r="AN5" s="17">
        <v>1</v>
      </c>
      <c r="AO5" s="16" t="str">
        <f ca="1">IF(AND(EducWorkQ4=ForCodesYES,COUNTA(INDIRECT("$F"&amp;ROW()-AN5&amp;":$K"&amp;ROW()-AN5))&lt;&gt;COUNTA(INDIRECT("$F"&amp;ROW()&amp;":$K"&amp;ROW()))),OFFSET(AO5,-AN5,-1),"Ok")</f>
        <v>Ok</v>
      </c>
      <c r="AP5" s="75"/>
      <c r="AQ5" s="27" t="s">
        <v>66</v>
      </c>
      <c r="AR5" s="47"/>
      <c r="AU5" s="17">
        <v>1</v>
      </c>
      <c r="AV5" s="16" t="str">
        <f ca="1">IF(AND(EducWorkQ5=ForCodesYES,COUNTA(INDIRECT("$F"&amp;ROW()-AU5&amp;":$K"&amp;ROW()-AU5))&lt;&gt;COUNTA(INDIRECT("$F"&amp;ROW()&amp;":$K"&amp;ROW()))),OFFSET(AV5,-AU5,-1),"Ok")</f>
        <v>Ok</v>
      </c>
      <c r="AW5" s="75"/>
      <c r="AX5" s="27" t="s">
        <v>73</v>
      </c>
      <c r="AY5" s="47"/>
      <c r="BB5" s="17">
        <v>1</v>
      </c>
      <c r="BC5" s="16" t="str">
        <f ca="1">IF(AND(EducWorkQ6=ForCodesYES,COUNTA(INDIRECT("$F"&amp;ROW()-BB5&amp;":$K"&amp;ROW()-BB5))&lt;&gt;COUNTA(INDIRECT("$F"&amp;ROW()&amp;":$K"&amp;ROW()))),OFFSET(BC5,-BB5,-1),"Ok")</f>
        <v>Ok</v>
      </c>
      <c r="BD5" s="75"/>
      <c r="BE5" s="27" t="s">
        <v>50</v>
      </c>
      <c r="BF5" s="47"/>
      <c r="BI5" s="17">
        <v>1</v>
      </c>
      <c r="BJ5" s="16" t="str">
        <f ca="1">IF(AND(EducWorkQ7=ForCodesYES,COUNTA(INDIRECT("$F"&amp;ROW()-BI5&amp;":$K"&amp;ROW()-BI5))&lt;&gt;COUNTA(INDIRECT("$F"&amp;ROW()&amp;":$K"&amp;ROW()))),OFFSET(BJ5,-BI5,-1),"Ok")</f>
        <v>Ok</v>
      </c>
      <c r="BK5" s="75"/>
      <c r="BL5" s="27" t="s">
        <v>78</v>
      </c>
      <c r="BM5" s="47"/>
      <c r="BP5" s="17">
        <v>1</v>
      </c>
      <c r="BQ5" s="16" t="str">
        <f ca="1">IF(AND(EducWorkQ8=ForCodesYES,COUNTA(INDIRECT("$F"&amp;ROW()-BP5&amp;":$K"&amp;ROW()-BP5))&lt;&gt;COUNTA(INDIRECT("$F"&amp;ROW()&amp;":$K"&amp;ROW()))),OFFSET(BQ5,-BP5,-1),"Ok")</f>
        <v>Ok</v>
      </c>
      <c r="BR5" s="75"/>
      <c r="BS5" s="27" t="s">
        <v>78</v>
      </c>
      <c r="BT5" s="47"/>
      <c r="BW5" s="17">
        <v>1</v>
      </c>
      <c r="BX5" s="16" t="str">
        <f ca="1">IF(AND(EducWorkQ9=ForCodesYES,COUNTA(INDIRECT("$F"&amp;ROW()-BW5&amp;":$K"&amp;ROW()-BW5))&lt;&gt;COUNTA(INDIRECT("$F"&amp;ROW()&amp;":$K"&amp;ROW()))),OFFSET(BX5,-BW5,-1),"Ok")</f>
        <v>Ok</v>
      </c>
      <c r="BY5" s="75"/>
      <c r="BZ5" s="27" t="s">
        <v>57</v>
      </c>
      <c r="CA5" s="47"/>
      <c r="CD5" s="17">
        <v>1</v>
      </c>
      <c r="CE5" s="16" t="str">
        <f ca="1">IF(AND(RelationQ1=ForCodesYES,COUNTA(INDIRECT("$F"&amp;ROW()-CD5&amp;":$K"&amp;ROW()-CD5))&lt;&gt;COUNTA(INDIRECT("$F"&amp;ROW()&amp;":$K"&amp;ROW()))),OFFSET(CE5,-CD5,-1),"Ok")</f>
        <v>Ok</v>
      </c>
      <c r="CF5" s="75"/>
      <c r="CG5" s="5" t="s">
        <v>459</v>
      </c>
      <c r="CH5" s="47"/>
      <c r="CK5" s="17">
        <v>1</v>
      </c>
      <c r="CL5" s="16" t="str">
        <f ca="1">IF(AND(RelationQ3=ForCodesYES,COUNTA(INDIRECT("$F"&amp;ROW()-CK5&amp;":$K"&amp;ROW()-CK5))&lt;&gt;COUNTA(INDIRECT("$F"&amp;ROW()&amp;":$K"&amp;ROW()))),OFFSET(CL5,-CK5,-1),"Ok")</f>
        <v>Ok</v>
      </c>
      <c r="CM5" s="108"/>
      <c r="CN5" s="5" t="s">
        <v>363</v>
      </c>
      <c r="CO5" s="47"/>
      <c r="CR5" s="17">
        <v>1</v>
      </c>
      <c r="CS5" s="16" t="str">
        <f ca="1">IF(AND(RelationQ4=ForCodesYES,COUNTA(INDIRECT("$F"&amp;ROW()-CR5&amp;":$K"&amp;ROW()-CR5))&lt;&gt;COUNTA(INDIRECT("$F"&amp;ROW()&amp;":$K"&amp;ROW()))),OFFSET(CS5,-CR5,-1),"Ok")</f>
        <v>Ok</v>
      </c>
      <c r="CT5" s="108"/>
      <c r="CU5" s="5" t="s">
        <v>369</v>
      </c>
      <c r="CV5" s="47"/>
      <c r="CY5" s="17">
        <v>1</v>
      </c>
      <c r="CZ5" s="16" t="str">
        <f ca="1">IF(AND(ChargesQ1=ForCodesYES,COUNTA(INDIRECT("$F"&amp;ROW()-CY5&amp;":$K"&amp;ROW()-CY5))&lt;&gt;COUNTA(INDIRECT("$F"&amp;ROW()&amp;":$K"&amp;ROW()))),OFFSET(CZ5,-CY5,-1),"Ok")</f>
        <v>Ok</v>
      </c>
      <c r="DA5" s="75"/>
      <c r="DB5" s="5" t="s">
        <v>60</v>
      </c>
      <c r="DC5" s="50"/>
      <c r="DF5" s="17">
        <v>1</v>
      </c>
      <c r="DG5" s="16" t="str">
        <f ca="1">IF(AND(ChargesQ1=ForCodesYES,COUNTA(INDIRECT("$F"&amp;ROW()-DF5&amp;":$K"&amp;ROW()-DF5))&lt;&gt;COUNTA(INDIRECT("$F"&amp;ROW()&amp;":$K"&amp;ROW()))),OFFSET(DG5,-DF5,-1),"Ok")</f>
        <v>Ok</v>
      </c>
      <c r="DH5" s="75"/>
      <c r="DI5" s="5" t="s">
        <v>90</v>
      </c>
      <c r="DJ5" s="47"/>
      <c r="DM5" s="17">
        <v>1</v>
      </c>
      <c r="DN5" s="16" t="str">
        <f ca="1">IF(AND(ChargesQ2=ForCodesYES,COUNTA(INDIRECT("$F"&amp;ROW()-DM5&amp;":$K"&amp;ROW()-DM5))&lt;&gt;COUNTA(INDIRECT("$F"&amp;ROW()&amp;":$K"&amp;ROW()))),OFFSET(DN5,-DM5,-1),"Ok")</f>
        <v>Ok</v>
      </c>
      <c r="DO5" s="75"/>
      <c r="DP5" s="5" t="s">
        <v>92</v>
      </c>
      <c r="DQ5" s="47"/>
      <c r="DT5" s="17">
        <v>1</v>
      </c>
      <c r="DU5" s="16" t="str">
        <f ca="1">IF(AND(ChargesQ2=ForCodesYES,COUNTA(INDIRECT("$F"&amp;ROW()-DT5&amp;":$K"&amp;ROW()-DT5))&lt;&gt;COUNTA(INDIRECT("$F"&amp;ROW()&amp;":$K"&amp;ROW()))),OFFSET(DU5,-DT5,-1),"Ok")</f>
        <v>Ok</v>
      </c>
      <c r="DV5" s="75"/>
      <c r="DW5" s="5" t="s">
        <v>90</v>
      </c>
      <c r="DX5" s="47"/>
      <c r="EA5" s="17">
        <v>1</v>
      </c>
      <c r="EB5" s="16" t="str">
        <f ca="1">IF(AND(ChargesQ3=ForCodesYES,COUNTA(INDIRECT("$F"&amp;ROW()-EA5&amp;":$K"&amp;ROW()-EA5))&lt;&gt;COUNTA(INDIRECT("$F"&amp;ROW()&amp;":$K"&amp;ROW()))),OFFSET(EB5,-EA5,-1),"Ok")</f>
        <v>Ok</v>
      </c>
      <c r="EC5" s="75"/>
      <c r="ED5" s="5" t="s">
        <v>99</v>
      </c>
      <c r="EE5" s="47"/>
      <c r="EH5" s="17">
        <v>1</v>
      </c>
      <c r="EI5" s="16" t="str">
        <f ca="1">IF(AND(ChargesQ3_2=ForCodesYES,COUNTA(INDIRECT("$F"&amp;ROW()-EH5&amp;":$K"&amp;ROW()-EH5))&lt;&gt;COUNTA(INDIRECT("$F"&amp;ROW()&amp;":$K"&amp;ROW()))),OFFSET(EI5,-EH5,-1),"Ok")</f>
        <v>Ok</v>
      </c>
      <c r="EJ5" s="75"/>
      <c r="EK5" s="5" t="s">
        <v>103</v>
      </c>
      <c r="EL5" s="47"/>
      <c r="EO5" s="17">
        <v>1</v>
      </c>
      <c r="EP5" s="16" t="str">
        <f ca="1">IF(AND(ChargesQ4=ForCodesYES,COUNTA(INDIRECT("$F"&amp;ROW()-EO5&amp;":$K"&amp;ROW()-EO5))&lt;&gt;COUNTA(INDIRECT("$F"&amp;ROW()&amp;":$K"&amp;ROW()))),OFFSET(EP5,-EO5,-1),"Ok")</f>
        <v>Ok</v>
      </c>
      <c r="EQ5" s="75"/>
      <c r="ER5" s="5" t="s">
        <v>379</v>
      </c>
      <c r="ES5" s="47"/>
      <c r="EV5" s="17">
        <v>1</v>
      </c>
      <c r="EW5" s="16" t="str">
        <f ca="1">IF(AND(ChargesQ5=ForCodesYES,COUNTA(INDIRECT("$F"&amp;ROW()-EV5&amp;":$K"&amp;ROW()-EV5))&lt;&gt;COUNTA(INDIRECT("$F"&amp;ROW()&amp;":$K"&amp;ROW()))),OFFSET(EW5,-EV5,-1),"Ok")</f>
        <v>Ok</v>
      </c>
      <c r="EX5" s="75"/>
      <c r="EY5" s="5" t="s">
        <v>379</v>
      </c>
      <c r="EZ5" s="47"/>
      <c r="FC5" s="17">
        <v>1</v>
      </c>
      <c r="FD5" s="16" t="str">
        <f ca="1">IF(AND(ChargesQ6=ForCodesYES,COUNTA(INDIRECT("$F"&amp;ROW()-FC5&amp;":$K"&amp;ROW()-FC5))&lt;&gt;COUNTA(INDIRECT("$F"&amp;ROW()&amp;":$K"&amp;ROW()))),OFFSET(FD5,-FC5,-1),"Ok")</f>
        <v>Ok</v>
      </c>
      <c r="FE5" s="75"/>
      <c r="FF5" s="5" t="s">
        <v>386</v>
      </c>
      <c r="FG5" s="47"/>
      <c r="FJ5" s="17">
        <v>1</v>
      </c>
      <c r="FK5" s="16" t="str">
        <f t="shared" ref="FK5:FK15" ca="1" si="1">IF(AND(PropertyQ1=ForCodesYES,COUNTA(INDIRECT("$F"&amp;ROW()-FJ5&amp;":$K"&amp;ROW()-FJ5))&lt;&gt;COUNTA(INDIRECT("$F"&amp;ROW()&amp;":$K"&amp;ROW()))),OFFSET(FK5,-FJ5,-1),"Ok")</f>
        <v>Ok</v>
      </c>
      <c r="FL5" s="75"/>
      <c r="FM5" s="5" t="s">
        <v>56</v>
      </c>
      <c r="FN5" s="47"/>
      <c r="FQ5" s="17">
        <v>1</v>
      </c>
      <c r="FR5" s="16" t="str">
        <f t="shared" ref="FR5:FR15" ca="1" si="2">IF(AND(PropertyQ2=ForCodesYES,COUNTA(INDIRECT("$F"&amp;ROW()-FQ5&amp;":$K"&amp;ROW()-FQ5))&lt;&gt;COUNTA(INDIRECT("$F"&amp;ROW()&amp;":$K"&amp;ROW()))),OFFSET(FR5,-FQ5,-1),"Ok")</f>
        <v>Ok</v>
      </c>
      <c r="FS5" s="75"/>
      <c r="FT5" s="27" t="s">
        <v>200</v>
      </c>
      <c r="FU5" s="47"/>
      <c r="FX5" s="17">
        <v>1</v>
      </c>
      <c r="FY5" s="16" t="str">
        <f t="shared" ref="FY5:FY11" ca="1" si="3">IF(AND(PropertyQ3=ForCodesYES,COUNTA(INDIRECT("$F"&amp;ROW()-FX5&amp;":$K"&amp;ROW()-FX5))&lt;&gt;COUNTA(INDIRECT("$F"&amp;ROW()&amp;":$K"&amp;ROW()))),OFFSET(FY5,-FX5,-1),"Ok")</f>
        <v>Ok</v>
      </c>
      <c r="FZ5" s="75"/>
      <c r="GA5" s="27" t="s">
        <v>401</v>
      </c>
      <c r="GB5" s="47"/>
      <c r="GE5" s="17">
        <v>1</v>
      </c>
      <c r="GF5" s="16" t="str">
        <f t="shared" ref="GF5:GF13" ca="1" si="4">IF(AND(PropertyQ4=ForCodesYES,COUNTA(INDIRECT("$F"&amp;ROW()-GE5&amp;":$K"&amp;ROW()-GE5))&lt;&gt;COUNTA(INDIRECT("$F"&amp;ROW()&amp;":$K"&amp;ROW()))),OFFSET(GF5,-GE5,-1),"Ok")</f>
        <v>Ok</v>
      </c>
      <c r="GG5" s="75"/>
      <c r="GH5" s="27" t="s">
        <v>200</v>
      </c>
      <c r="GI5" s="47"/>
      <c r="GL5" s="17">
        <v>1</v>
      </c>
      <c r="GM5" s="16" t="str">
        <f t="shared" ref="GM5:GM11" ca="1" si="5">IF(AND(PropertyQ5=ForCodesYES,COUNTA(INDIRECT("$F"&amp;ROW()-GL5&amp;":$K"&amp;ROW()-GL5))&lt;&gt;COUNTA(INDIRECT("$F"&amp;ROW()&amp;":$K"&amp;ROW()))),OFFSET(GM5,-GL5,-1),"Ok")</f>
        <v>Ok</v>
      </c>
      <c r="GN5" s="145"/>
      <c r="GO5" s="27" t="s">
        <v>403</v>
      </c>
      <c r="GP5" s="47"/>
      <c r="GS5" s="17">
        <v>1</v>
      </c>
      <c r="GT5" s="16" t="str">
        <f t="shared" ref="GT5:GT10" ca="1" si="6">IF(AND(PropertyQ6=ForCodesYES,COUNTA(INDIRECT("$F"&amp;ROW()-GS5&amp;":$K"&amp;ROW()-GS5))&lt;&gt;COUNTA(INDIRECT("$F"&amp;ROW()&amp;":$K"&amp;ROW()))),OFFSET(GT5,-GS5,-1),"Ok")</f>
        <v>Ok</v>
      </c>
      <c r="GU5" s="75"/>
      <c r="GV5" s="27" t="s">
        <v>200</v>
      </c>
      <c r="GW5" s="47"/>
      <c r="GZ5" s="17">
        <v>1</v>
      </c>
      <c r="HA5" s="16" t="str">
        <f t="shared" ref="HA5:HA10" ca="1" si="7">IF(AND(PropertyQ7=ForCodesYES,COUNTA(INDIRECT("$F"&amp;ROW()-GZ5&amp;":$K"&amp;ROW()-GZ5))&lt;&gt;COUNTA(INDIRECT("$F"&amp;ROW()&amp;":$K"&amp;ROW()))),OFFSET(HA5,-GZ5,-1),"Ok")</f>
        <v>Ok</v>
      </c>
      <c r="HB5" s="39"/>
      <c r="HC5" s="27" t="s">
        <v>403</v>
      </c>
      <c r="HD5" s="47"/>
      <c r="HG5" s="17">
        <v>1</v>
      </c>
      <c r="HH5" s="16" t="str">
        <f ca="1">IF(AND(PropertyQ8=ForCodesYES,COUNTA(INDIRECT("$F"&amp;ROW()-HG5&amp;":$K"&amp;ROW()-HG5))&lt;&gt;COUNTA(INDIRECT("$F"&amp;ROW()&amp;":$K"&amp;ROW()))),OFFSET(HH5,-HG5,-1),"Ok")</f>
        <v>Ok</v>
      </c>
      <c r="HI5" s="75"/>
      <c r="HJ5" s="27" t="s">
        <v>234</v>
      </c>
      <c r="HK5" s="47"/>
      <c r="HN5" s="17">
        <v>1</v>
      </c>
      <c r="HO5" s="16" t="str">
        <f ca="1">IF(AND(PropertyQ9=ForCodesYES,COUNTA(INDIRECT("$F"&amp;ROW()-HN5&amp;":$K"&amp;ROW()-HN5))&lt;&gt;COUNTA(INDIRECT("$F"&amp;ROW()&amp;":$K"&amp;ROW()))),OFFSET(HO5,-HN5,-1),"Ok")</f>
        <v>Ok</v>
      </c>
      <c r="HP5" s="75"/>
      <c r="HQ5" s="27" t="s">
        <v>403</v>
      </c>
      <c r="HR5" s="47"/>
      <c r="HU5" s="17">
        <v>1</v>
      </c>
      <c r="HV5" s="16" t="str">
        <f ca="1">IF(AND(PropertyQ10=ForCodesYES,COUNTA(INDIRECT("$F"&amp;ROW()-HU5&amp;":$K"&amp;ROW()-HU5))&lt;&gt;COUNTA(INDIRECT("$F"&amp;ROW()&amp;":$K"&amp;ROW()))),OFFSET(HV5,-HU5,-1),"Ok")</f>
        <v>Ok</v>
      </c>
      <c r="HW5" s="75"/>
      <c r="HX5" s="27" t="s">
        <v>241</v>
      </c>
      <c r="HY5" s="47"/>
      <c r="IB5" s="17">
        <v>1</v>
      </c>
      <c r="IC5" s="16" t="str">
        <f ca="1">IF(AND(PropertyQ11=ForCodesYES,COUNTA(INDIRECT("$F"&amp;ROW()-IB5&amp;":$K"&amp;ROW()-IB5))&lt;&gt;COUNTA(INDIRECT("$F"&amp;ROW()&amp;":$K"&amp;ROW()))),OFFSET(IC5,-IB5,-1),"Ok")</f>
        <v>Ok</v>
      </c>
      <c r="ID5" s="145"/>
      <c r="IE5" s="27" t="s">
        <v>403</v>
      </c>
      <c r="IF5" s="47"/>
      <c r="II5" s="17">
        <v>1</v>
      </c>
      <c r="IJ5" s="16" t="str">
        <f t="shared" ref="IJ5:IJ11" ca="1" si="8">IF(AND(PropertyQ12=ForCodesYES,COUNTA(INDIRECT("$F"&amp;ROW()-II5&amp;":$K"&amp;ROW()-II5))&lt;&gt;COUNTA(INDIRECT("$F"&amp;ROW()&amp;":$K"&amp;ROW()))),OFFSET(IJ5,-II5,-1),"Ok")</f>
        <v>Ok</v>
      </c>
      <c r="IK5" s="75"/>
      <c r="IL5" s="27" t="s">
        <v>200</v>
      </c>
      <c r="IM5" s="47"/>
      <c r="IP5" s="17">
        <v>1</v>
      </c>
      <c r="IQ5" s="16" t="str">
        <f t="shared" ref="IQ5:IQ11" ca="1" si="9">IF(AND(PropertyQ13=ForCodesYES,COUNTA(INDIRECT("$F"&amp;ROW()-IP5&amp;":$K"&amp;ROW()-IP5))&lt;&gt;COUNTA(INDIRECT("$F"&amp;ROW()&amp;":$K"&amp;ROW()))),OFFSET(IQ5,-IP5,-1),"Ok")</f>
        <v>Ok</v>
      </c>
      <c r="IR5" s="145"/>
      <c r="IS5" s="27" t="s">
        <v>403</v>
      </c>
      <c r="IT5" s="47"/>
      <c r="IW5" s="17">
        <v>1</v>
      </c>
      <c r="IX5" s="16" t="str">
        <f ca="1">IF(AND(PropertyQ14=ForCodesYES,COUNTA(INDIRECT("$F"&amp;ROW()-IW5&amp;":$K"&amp;ROW()-IW5))&lt;&gt;COUNTA(INDIRECT("$F"&amp;ROW()&amp;":$K"&amp;ROW()))),OFFSET(IX5,-IW5,-1),"Ok")</f>
        <v>Ok</v>
      </c>
      <c r="IY5" s="75"/>
      <c r="IZ5" s="27" t="s">
        <v>200</v>
      </c>
      <c r="JA5" s="47"/>
      <c r="JD5" s="17">
        <v>1</v>
      </c>
      <c r="JE5" s="16" t="str">
        <f ca="1">IF(AND(PropertyQ15=ForCodesYES,COUNTA(INDIRECT("$F"&amp;ROW()-JD5&amp;":$K"&amp;ROW()-JD5))&lt;&gt;COUNTA(INDIRECT("$F"&amp;ROW()&amp;":$K"&amp;ROW()))),OFFSET(JE5,-JD5,-1),"Ok")</f>
        <v>Ok</v>
      </c>
      <c r="JF5" s="75"/>
      <c r="JG5" s="27" t="s">
        <v>403</v>
      </c>
      <c r="JH5" s="47"/>
      <c r="JK5" s="17">
        <v>1</v>
      </c>
      <c r="JL5" s="16" t="str">
        <f ca="1">IF(AND(PropertyQ16=ForCodesYES,COUNTA(INDIRECT("$F"&amp;ROW()-JK5&amp;":$K"&amp;ROW()-JK5))&lt;&gt;COUNTA(INDIRECT("$F"&amp;ROW()&amp;":$K"&amp;ROW()))),OFFSET(JL5,-JK5,-1),"Ok")</f>
        <v>Ok</v>
      </c>
      <c r="JM5" s="75"/>
      <c r="JN5" s="27" t="s">
        <v>200</v>
      </c>
      <c r="JO5" s="47"/>
      <c r="JR5" s="17">
        <v>1</v>
      </c>
      <c r="JS5" s="16" t="str">
        <f ca="1">IF(AND(PropertyQ17=ForCodesYES,COUNTA(INDIRECT("$F"&amp;ROW()-JR5&amp;":$K"&amp;ROW()-JR5))&lt;&gt;COUNTA(INDIRECT("$F"&amp;ROW()&amp;":$K"&amp;ROW()))),OFFSET(JS5,-JR5,-1),"Ok")</f>
        <v>Ok</v>
      </c>
      <c r="JT5" s="39"/>
      <c r="JU5" s="27" t="s">
        <v>403</v>
      </c>
      <c r="JV5" s="47"/>
      <c r="JY5" s="17">
        <v>1</v>
      </c>
      <c r="JZ5" s="16" t="str">
        <f ca="1">IF(AND(PropertyQ18=ForCodesYES,COUNTA(INDIRECT("$F"&amp;ROW()-JY5&amp;":$K"&amp;ROW()-JY5))&lt;&gt;COUNTA(INDIRECT("$F"&amp;ROW()&amp;":$K"&amp;ROW()))),OFFSET(JZ5,-JY5,-1),"Ok")</f>
        <v>Ok</v>
      </c>
      <c r="KA5" s="75"/>
      <c r="KB5" s="27" t="s">
        <v>200</v>
      </c>
      <c r="KC5" s="47"/>
      <c r="KF5" s="17">
        <v>1</v>
      </c>
      <c r="KG5" s="16" t="str">
        <f ca="1">IF(AND(PropertyQ19=ForCodesYES,COUNTA(INDIRECT("$F"&amp;ROW()-KF5&amp;":$K"&amp;ROW()-KF5))&lt;&gt;COUNTA(INDIRECT("$F"&amp;ROW()&amp;":$K"&amp;ROW()))),OFFSET(KG5,-KF5,-1),"Ok")</f>
        <v>Ok</v>
      </c>
      <c r="KH5" s="75"/>
      <c r="KI5" s="27" t="s">
        <v>403</v>
      </c>
      <c r="KJ5" s="47"/>
      <c r="KM5" s="17">
        <v>1</v>
      </c>
      <c r="KN5" s="16" t="str">
        <f t="shared" ref="KN5:KN10" ca="1" si="10">IF(AND(PropertyQ20=ForCodesYES,COUNTA(INDIRECT("$F"&amp;ROW()-KM5&amp;":$K"&amp;ROW()-KM5))&lt;&gt;COUNTA(INDIRECT("$F"&amp;ROW()&amp;":$K"&amp;ROW()))),OFFSET(KN5,-KM5,-1),"Ok")</f>
        <v>Ok</v>
      </c>
      <c r="KO5" s="75"/>
      <c r="KP5" s="27" t="s">
        <v>275</v>
      </c>
      <c r="KQ5" s="47"/>
    </row>
    <row r="6" spans="3:303" ht="103.5" x14ac:dyDescent="0.3">
      <c r="C6" s="7">
        <v>2</v>
      </c>
      <c r="D6" s="6" t="str">
        <f ca="1">IF(AND(PersionalInfoQ2=ForCodesYES,COUNTA(INDIRECT("$F"&amp;ROW()-C6&amp;":$K"&amp;ROW()-C6))&lt;&gt;COUNTA(INDIRECT("$F"&amp;ROW()&amp;":$K"&amp;ROW()))),OFFSET(D6,-C6,-1),"Ok")</f>
        <v>Ok</v>
      </c>
      <c r="E6" s="75"/>
      <c r="F6" s="5" t="s">
        <v>118</v>
      </c>
      <c r="G6" s="48"/>
      <c r="L6" s="16">
        <v>2</v>
      </c>
      <c r="M6" s="16" t="str">
        <f t="shared" ca="1" si="0"/>
        <v>Ok</v>
      </c>
      <c r="N6" s="75"/>
      <c r="O6" s="5" t="s">
        <v>448</v>
      </c>
      <c r="P6" s="47"/>
      <c r="S6" s="17">
        <v>2</v>
      </c>
      <c r="T6" s="16" t="str">
        <f ca="1">IF(COUNTA(INDIRECT("$F"&amp;ROW()-S6&amp;":$K"&amp;ROW()-S6))&lt;&gt;COUNTA(INDIRECT("$F"&amp;ROW()&amp;":$K"&amp;ROW())),OFFSET(T6,-S6,-1),"Ok")</f>
        <v>Ok</v>
      </c>
      <c r="U6" s="75"/>
      <c r="V6" s="5" t="s">
        <v>144</v>
      </c>
      <c r="W6" s="47"/>
      <c r="Z6" s="17">
        <v>2</v>
      </c>
      <c r="AA6" s="16" t="str">
        <f ca="1">IF(AND(EducWorkQ2=ForCodesYES,COUNTA(INDIRECT("$F"&amp;ROW()-Z6&amp;":$K"&amp;ROW()-Z6))&lt;&gt;COUNTA(INDIRECT("$F"&amp;ROW()&amp;":$K"&amp;ROW()))),OFFSET(AA6,-Z6,-1),"Ok")</f>
        <v>Ok</v>
      </c>
      <c r="AB6" s="75"/>
      <c r="AC6" s="5" t="s">
        <v>147</v>
      </c>
      <c r="AD6" s="47"/>
      <c r="AG6" s="17">
        <v>2</v>
      </c>
      <c r="AH6" s="16" t="str">
        <f ca="1">IF(COUNTA(INDIRECT("$F"&amp;ROW()-AG6&amp;":$K"&amp;ROW()-AG6))&lt;&gt;COUNTA(INDIRECT("$F"&amp;ROW()&amp;":$K"&amp;ROW())),OFFSET(AH6,-AG6,-1),"Ok")</f>
        <v>Ok</v>
      </c>
      <c r="AI6" s="75"/>
      <c r="AJ6" s="27" t="s">
        <v>147</v>
      </c>
      <c r="AK6" s="47"/>
      <c r="AN6" s="17">
        <v>2</v>
      </c>
      <c r="AO6" s="16" t="str">
        <f ca="1">IF(AND(EducWorkQ4=ForCodesYES,COUNTA(INDIRECT("$F"&amp;ROW()-AN6&amp;":$K"&amp;ROW()-AN6))&lt;&gt;COUNTA(INDIRECT("$F"&amp;ROW()&amp;":$K"&amp;ROW()))),OFFSET(AO6,-AN6,-1),"Ok")</f>
        <v>Ok</v>
      </c>
      <c r="AP6" s="75"/>
      <c r="AQ6" s="27" t="s">
        <v>147</v>
      </c>
      <c r="AR6" s="47"/>
      <c r="AU6" s="17">
        <v>2</v>
      </c>
      <c r="AV6" s="16" t="str">
        <f ca="1">IF(AND(EducWorkQ5=ForCodesYES,COUNTA(INDIRECT("$F"&amp;ROW()-AU6&amp;":$K"&amp;ROW()-AU6))&lt;&gt;COUNTA(INDIRECT("$F"&amp;ROW()&amp;":$K"&amp;ROW()))),OFFSET(AV6,-AU6,-1),"Ok")</f>
        <v>Ok</v>
      </c>
      <c r="AW6" s="75"/>
      <c r="AX6" s="27" t="s">
        <v>154</v>
      </c>
      <c r="AY6" s="52"/>
      <c r="BB6" s="17">
        <v>2</v>
      </c>
      <c r="BC6" s="16" t="str">
        <f ca="1">IF(AND(EducWorkQ6=ForCodesYES,COUNTA(INDIRECT("$F"&amp;ROW()-BB6&amp;":$K"&amp;ROW()-BB6))&lt;&gt;COUNTA(INDIRECT("$F"&amp;ROW()&amp;":$K"&amp;ROW()))),OFFSET(BC6,-BB6,-1),"Ok")</f>
        <v>Ok</v>
      </c>
      <c r="BD6" s="75"/>
      <c r="BE6" s="27" t="s">
        <v>352</v>
      </c>
      <c r="BF6" s="52"/>
      <c r="BI6" s="17">
        <v>2</v>
      </c>
      <c r="BJ6" s="16" t="str">
        <f ca="1">IF(AND(EducWorkQ7=ForCodesYES,COUNTA(INDIRECT("$F"&amp;ROW()-BI6&amp;":$K"&amp;ROW()-BI6))&lt;&gt;COUNTA(INDIRECT("$F"&amp;ROW()&amp;":$K"&amp;ROW()))),OFFSET(BJ6,-BI6,-1),"Ok")</f>
        <v>Ok</v>
      </c>
      <c r="BK6" s="75"/>
      <c r="BL6" s="27" t="s">
        <v>154</v>
      </c>
      <c r="BM6" s="52"/>
      <c r="BP6" s="17">
        <v>2</v>
      </c>
      <c r="BQ6" s="16" t="str">
        <f ca="1">IF(AND(EducWorkQ8=ForCodesYES,COUNTA(INDIRECT("$F"&amp;ROW()-BP6&amp;":$K"&amp;ROW()-BP6))&lt;&gt;COUNTA(INDIRECT("$F"&amp;ROW()&amp;":$K"&amp;ROW()))),OFFSET(BQ6,-BP6,-1),"Ok")</f>
        <v>Ok</v>
      </c>
      <c r="BR6" s="75"/>
      <c r="BS6" s="27" t="s">
        <v>79</v>
      </c>
      <c r="BT6" s="47"/>
      <c r="BW6" s="17">
        <v>2</v>
      </c>
      <c r="BX6" s="16" t="str">
        <f ca="1">IF(AND(EducWorkQ9=ForCodesYES,COUNTA(INDIRECT("$F"&amp;ROW()-BW6&amp;":$K"&amp;ROW()-BW6))&lt;&gt;COUNTA(INDIRECT("$F"&amp;ROW()&amp;":$K"&amp;ROW()))),OFFSET(BX6,-BW6,-1),"Ok")</f>
        <v>Ok</v>
      </c>
      <c r="BY6" s="75"/>
      <c r="BZ6" s="27" t="s">
        <v>154</v>
      </c>
      <c r="CA6" s="52"/>
      <c r="CD6" s="17">
        <v>2</v>
      </c>
      <c r="CE6" s="16" t="str">
        <f ca="1">IF(AND(RelationQ1=ForCodesYES,COUNTA(INDIRECT("$F"&amp;ROW()-CD6&amp;":$K"&amp;ROW()-CD6))&lt;&gt;COUNTA(INDIRECT("$F"&amp;ROW()&amp;":$K"&amp;ROW()))),OFFSET(CE6,-CD6,-1),"Ok")</f>
        <v>Ok</v>
      </c>
      <c r="CF6" s="75"/>
      <c r="CG6" s="5" t="s">
        <v>56</v>
      </c>
      <c r="CH6" s="47"/>
      <c r="CK6" s="17">
        <v>2</v>
      </c>
      <c r="CL6" s="16" t="str">
        <f ca="1">IF(AND(RelationQ3=ForCodesYES,COUNTA(INDIRECT("$F"&amp;ROW()-CK6&amp;":$K"&amp;ROW()-CK6))&lt;&gt;COUNTA(INDIRECT("$F"&amp;ROW()&amp;":$K"&amp;ROW()))),OFFSET(CL6,-CK6,-1),"Ok")</f>
        <v>Ok</v>
      </c>
      <c r="CM6" s="108"/>
      <c r="CN6" s="5" t="s">
        <v>463</v>
      </c>
      <c r="CO6" s="47"/>
      <c r="CR6" s="17">
        <v>2</v>
      </c>
      <c r="CS6" s="16" t="str">
        <f ca="1">IF(AND(RelationQ4=ForCodesYES,COUNTA(INDIRECT("$F"&amp;ROW()-CR6&amp;":$K"&amp;ROW()-CR6))&lt;&gt;COUNTA(INDIRECT("$F"&amp;ROW()&amp;":$K"&amp;ROW()))),OFFSET(CS6,-CR6,-1),"Ok")</f>
        <v>Ok</v>
      </c>
      <c r="CT6" s="108"/>
      <c r="CU6" s="5" t="s">
        <v>370</v>
      </c>
      <c r="CV6" s="67"/>
      <c r="CY6" s="17">
        <v>2</v>
      </c>
      <c r="CZ6" s="16" t="str">
        <f ca="1">IF(AND(ChargesQ1=ForCodesYES,COUNTA(INDIRECT("$F"&amp;ROW()-CY6&amp;":$K"&amp;ROW()-CY6))&lt;&gt;COUNTA(INDIRECT("$F"&amp;ROW()&amp;":$K"&amp;ROW()))),OFFSET(CZ6,-CY6,-1),"Ok")</f>
        <v>Ok</v>
      </c>
      <c r="DA6" s="75"/>
      <c r="DB6" s="5" t="s">
        <v>86</v>
      </c>
      <c r="DC6" s="47"/>
      <c r="DF6" s="17">
        <v>2</v>
      </c>
      <c r="DG6" s="16"/>
      <c r="DH6" s="75"/>
      <c r="DI6" s="5" t="s">
        <v>91</v>
      </c>
      <c r="DJ6" s="47"/>
      <c r="DM6" s="17">
        <v>2</v>
      </c>
      <c r="DN6" s="16" t="str">
        <f ca="1">IF(AND(ChargesQ2=ForCodesYES,COUNTA(INDIRECT("$F"&amp;ROW()-DM6&amp;":$K"&amp;ROW()-DM6))&lt;&gt;COUNTA(INDIRECT("$F"&amp;ROW()&amp;":$K"&amp;ROW()))),OFFSET(DN6,-DM6,-1),"Ok")</f>
        <v>Ok</v>
      </c>
      <c r="DO6" s="75"/>
      <c r="DP6" s="5" t="s">
        <v>93</v>
      </c>
      <c r="DQ6" s="47"/>
      <c r="DT6" s="17">
        <v>2</v>
      </c>
      <c r="DU6" s="16"/>
      <c r="DV6" s="75"/>
      <c r="DW6" s="5" t="s">
        <v>97</v>
      </c>
      <c r="DX6" s="47"/>
      <c r="EA6" s="17">
        <v>2</v>
      </c>
      <c r="EB6" s="16" t="str">
        <f ca="1">IF(AND(ChargesQ3=ForCodesYES,COUNTA(INDIRECT("$F"&amp;ROW()-EA6&amp;":$K"&amp;ROW()-EA6))&lt;&gt;COUNTA(INDIRECT("$F"&amp;ROW()&amp;":$K"&amp;ROW()))),OFFSET(EB6,-EA6,-1),"Ok")</f>
        <v>Ok</v>
      </c>
      <c r="EC6" s="75"/>
      <c r="ED6" s="5" t="s">
        <v>174</v>
      </c>
      <c r="EE6" s="47"/>
      <c r="EH6" s="17">
        <v>2</v>
      </c>
      <c r="EI6" s="16" t="str">
        <f ca="1">IF(AND(ChargesQ3_2=ForCodesYES,COUNTA(INDIRECT("$F"&amp;ROW()-EH6&amp;":$K"&amp;ROW()-EH6))&lt;&gt;COUNTA(INDIRECT("$F"&amp;ROW()&amp;":$K"&amp;ROW()))),OFFSET(EI6,-EH6,-1),"Ok")</f>
        <v>Ok</v>
      </c>
      <c r="EJ6" s="75"/>
      <c r="EK6" s="5" t="s">
        <v>177</v>
      </c>
      <c r="EL6" s="47"/>
      <c r="EO6" s="17">
        <v>2</v>
      </c>
      <c r="EP6" s="16" t="str">
        <f ca="1">IF(AND(ChargesQ4=ForCodesYES,COUNTA(INDIRECT("$F"&amp;ROW()-EO6&amp;":$K"&amp;ROW()-EO6))&lt;&gt;COUNTA(INDIRECT("$F"&amp;ROW()&amp;":$K"&amp;ROW()))),OFFSET(EP6,-EO6,-1),"Ok")</f>
        <v>Ok</v>
      </c>
      <c r="EQ6" s="75"/>
      <c r="ER6" s="5" t="s">
        <v>380</v>
      </c>
      <c r="ES6" s="47"/>
      <c r="EV6" s="17">
        <v>2</v>
      </c>
      <c r="EW6" s="16" t="str">
        <f ca="1">IF(AND(ChargesQ5=ForCodesYES,COUNTA(INDIRECT("$F"&amp;ROW()-EV6&amp;":$K"&amp;ROW()-EV6))&lt;&gt;COUNTA(INDIRECT("$F"&amp;ROW()&amp;":$K"&amp;ROW()))),OFFSET(EW6,-EV6,-1),"Ok")</f>
        <v>Ok</v>
      </c>
      <c r="EX6" s="75"/>
      <c r="EY6" s="5" t="s">
        <v>389</v>
      </c>
      <c r="EZ6" s="47"/>
      <c r="FC6" s="17">
        <v>2</v>
      </c>
      <c r="FD6" s="16" t="str">
        <f ca="1">IF(AND(ChargesQ6=ForCodesYES,COUNTA(INDIRECT("$F"&amp;ROW()-FC6&amp;":$K"&amp;ROW()-FC6))&lt;&gt;COUNTA(INDIRECT("$F"&amp;ROW()&amp;":$K"&amp;ROW()))),OFFSET(FD6,-FC6,-1),"Ok")</f>
        <v>Ok</v>
      </c>
      <c r="FE6" s="75"/>
      <c r="FF6" s="5" t="s">
        <v>387</v>
      </c>
      <c r="FG6" s="47"/>
      <c r="FJ6" s="17">
        <v>2</v>
      </c>
      <c r="FK6" s="16" t="str">
        <f t="shared" ca="1" si="1"/>
        <v>Ok</v>
      </c>
      <c r="FL6" s="75"/>
      <c r="FM6" s="5" t="s">
        <v>190</v>
      </c>
      <c r="FN6" s="47"/>
      <c r="FQ6" s="17">
        <v>2</v>
      </c>
      <c r="FR6" s="16" t="str">
        <f t="shared" ca="1" si="2"/>
        <v>Ok</v>
      </c>
      <c r="FS6" s="75"/>
      <c r="FT6" s="27" t="s">
        <v>201</v>
      </c>
      <c r="FU6" s="50"/>
      <c r="FX6" s="17">
        <v>2</v>
      </c>
      <c r="FY6" s="16" t="str">
        <f t="shared" ca="1" si="3"/>
        <v>Ok</v>
      </c>
      <c r="FZ6" s="75"/>
      <c r="GA6" s="27" t="s">
        <v>200</v>
      </c>
      <c r="GB6" s="47"/>
      <c r="GE6" s="17">
        <v>2</v>
      </c>
      <c r="GF6" s="16" t="str">
        <f t="shared" ca="1" si="4"/>
        <v>Ok</v>
      </c>
      <c r="GG6" s="75"/>
      <c r="GH6" s="27" t="s">
        <v>452</v>
      </c>
      <c r="GI6" s="50"/>
      <c r="GL6" s="17">
        <v>2</v>
      </c>
      <c r="GM6" s="16" t="str">
        <f t="shared" ca="1" si="5"/>
        <v>Ok</v>
      </c>
      <c r="GN6" s="145"/>
      <c r="GO6" s="27" t="s">
        <v>200</v>
      </c>
      <c r="GP6" s="47"/>
      <c r="GS6" s="17">
        <v>2</v>
      </c>
      <c r="GT6" s="16" t="str">
        <f t="shared" ca="1" si="6"/>
        <v>Ok</v>
      </c>
      <c r="GU6" s="75"/>
      <c r="GV6" s="27" t="s">
        <v>222</v>
      </c>
      <c r="GW6" s="50"/>
      <c r="GZ6" s="17">
        <v>2</v>
      </c>
      <c r="HA6" s="16" t="str">
        <f t="shared" ca="1" si="7"/>
        <v>Ok</v>
      </c>
      <c r="HB6" s="39"/>
      <c r="HC6" s="27" t="s">
        <v>409</v>
      </c>
      <c r="HD6" s="47"/>
      <c r="HG6" s="17">
        <v>2</v>
      </c>
      <c r="HH6" s="16" t="str">
        <f ca="1">IF(AND(PropertyQ8=ForCodesYES,COUNTA(INDIRECT("$F"&amp;ROW()-HG6&amp;":$K"&amp;ROW()-HG6))&lt;&gt;COUNTA(INDIRECT("$F"&amp;ROW()&amp;":$K"&amp;ROW()))),OFFSET(HH6,-HG6,-1),"Ok")</f>
        <v>Ok</v>
      </c>
      <c r="HI6" s="75"/>
      <c r="HJ6" s="27" t="s">
        <v>235</v>
      </c>
      <c r="HK6" s="50"/>
      <c r="HN6" s="17">
        <v>2</v>
      </c>
      <c r="HO6" s="16" t="str">
        <f ca="1">IF(AND(PropertyQ9=ForCodesYES,COUNTA(INDIRECT("$F"&amp;ROW()-HN6&amp;":$K"&amp;ROW()-HN6))&lt;&gt;COUNTA(INDIRECT("$F"&amp;ROW()&amp;":$K"&amp;ROW()))),OFFSET(HO6,-HN6,-1),"Ok")</f>
        <v>Ok</v>
      </c>
      <c r="HP6" s="75"/>
      <c r="HQ6" s="27" t="s">
        <v>200</v>
      </c>
      <c r="HR6" s="47"/>
      <c r="HU6" s="17">
        <v>2</v>
      </c>
      <c r="HV6" s="16" t="str">
        <f ca="1">IF(AND(PropertyQ10=ForCodesYES,COUNTA(INDIRECT("$F"&amp;ROW()-HU6&amp;":$K"&amp;ROW()-HU6))&lt;&gt;COUNTA(INDIRECT("$F"&amp;ROW()&amp;":$K"&amp;ROW()))),OFFSET(HV6,-HU6,-1),"Ok")</f>
        <v>Ok</v>
      </c>
      <c r="HW6" s="75"/>
      <c r="HX6" s="27" t="s">
        <v>242</v>
      </c>
      <c r="HY6" s="50"/>
      <c r="IB6" s="17">
        <v>2</v>
      </c>
      <c r="IC6" s="16" t="str">
        <f ca="1">IF(AND(PropertyQ11=ForCodesYES,COUNTA(INDIRECT("$F"&amp;ROW()-IB6&amp;":$K"&amp;ROW()-IB6))&lt;&gt;COUNTA(INDIRECT("$F"&amp;ROW()&amp;":$K"&amp;ROW()))),OFFSET(IC6,-IB6,-1),"Ok")</f>
        <v>Ok</v>
      </c>
      <c r="ID6" s="145"/>
      <c r="IE6" s="27" t="s">
        <v>242</v>
      </c>
      <c r="IF6" s="47"/>
      <c r="II6" s="17">
        <v>2</v>
      </c>
      <c r="IJ6" s="16" t="str">
        <f t="shared" ca="1" si="8"/>
        <v>Ok</v>
      </c>
      <c r="IK6" s="75"/>
      <c r="IL6" s="27" t="s">
        <v>249</v>
      </c>
      <c r="IM6" s="47"/>
      <c r="IP6" s="17">
        <v>2</v>
      </c>
      <c r="IQ6" s="16" t="str">
        <f t="shared" ca="1" si="9"/>
        <v>Ok</v>
      </c>
      <c r="IR6" s="145"/>
      <c r="IS6" s="27" t="s">
        <v>419</v>
      </c>
      <c r="IT6" s="47"/>
      <c r="IW6" s="17">
        <v>2</v>
      </c>
      <c r="IX6" s="16"/>
      <c r="IY6" s="75"/>
      <c r="IZ6" s="53" t="s">
        <v>258</v>
      </c>
      <c r="JA6" s="54"/>
      <c r="JD6" s="17">
        <v>2</v>
      </c>
      <c r="JE6" s="16" t="str">
        <f ca="1">IF(AND(PropertyQ15=ForCodesYES,COUNTA(INDIRECT("$F"&amp;ROW()-JD6&amp;":$K"&amp;ROW()-JD6))&lt;&gt;COUNTA(INDIRECT("$F"&amp;ROW()&amp;":$K"&amp;ROW()))),OFFSET(JE6,-JD6,-1),"Ok")</f>
        <v>Ok</v>
      </c>
      <c r="JF6" s="75"/>
      <c r="JG6" s="27" t="s">
        <v>200</v>
      </c>
      <c r="JH6" s="47"/>
      <c r="JK6" s="17">
        <v>2</v>
      </c>
      <c r="JL6" s="16" t="str">
        <f ca="1">IF(AND(PropertyQ16=ForCodesYES,COUNTA(INDIRECT("$F"&amp;ROW()-JK6&amp;":$K"&amp;ROW()-JK6))&lt;&gt;COUNTA(INDIRECT("$F"&amp;ROW()&amp;":$K"&amp;ROW()))),OFFSET(JL6,-JK6,-1),"Ok")</f>
        <v>Ok</v>
      </c>
      <c r="JM6" s="75"/>
      <c r="JN6" s="27" t="s">
        <v>242</v>
      </c>
      <c r="JO6" s="47"/>
      <c r="JR6" s="17">
        <v>2</v>
      </c>
      <c r="JS6" s="16" t="str">
        <f ca="1">IF(AND(PropertyQ17=ForCodesYES,COUNTA(INDIRECT("$F"&amp;ROW()-JR6&amp;":$K"&amp;ROW()-JR6))&lt;&gt;COUNTA(INDIRECT("$F"&amp;ROW()&amp;":$K"&amp;ROW()))),OFFSET(JS6,-JR6,-1),"Ok")</f>
        <v>Ok</v>
      </c>
      <c r="JT6" s="39"/>
      <c r="JU6" s="27" t="s">
        <v>424</v>
      </c>
      <c r="JV6" s="47"/>
      <c r="JY6" s="17">
        <v>2</v>
      </c>
      <c r="JZ6" s="16"/>
      <c r="KA6" s="75"/>
      <c r="KB6" s="53" t="s">
        <v>272</v>
      </c>
      <c r="KC6" s="54"/>
      <c r="KF6" s="17">
        <v>2</v>
      </c>
      <c r="KG6" s="16" t="str">
        <f ca="1">IF(AND(PropertyQ19=ForCodesYES,COUNTA(INDIRECT("$F"&amp;ROW()-KF6&amp;":$K"&amp;ROW()-KF6))&lt;&gt;COUNTA(INDIRECT("$F"&amp;ROW()&amp;":$K"&amp;ROW()))),OFFSET(KG6,-KF6,-1),"Ok")</f>
        <v>Ok</v>
      </c>
      <c r="KH6" s="75"/>
      <c r="KI6" s="27" t="s">
        <v>426</v>
      </c>
      <c r="KJ6" s="47"/>
      <c r="KM6" s="17">
        <v>2</v>
      </c>
      <c r="KN6" s="16" t="str">
        <f t="shared" ca="1" si="10"/>
        <v>Ok</v>
      </c>
      <c r="KO6" s="75"/>
      <c r="KP6" s="27" t="s">
        <v>276</v>
      </c>
      <c r="KQ6" s="47"/>
    </row>
    <row r="7" spans="3:303" ht="69" x14ac:dyDescent="0.3">
      <c r="C7" s="7">
        <v>3</v>
      </c>
      <c r="D7" s="6"/>
      <c r="E7" s="75"/>
      <c r="F7" s="5" t="s">
        <v>119</v>
      </c>
      <c r="G7" s="48"/>
      <c r="L7" s="16">
        <v>3</v>
      </c>
      <c r="M7" s="16" t="str">
        <f t="shared" ca="1" si="0"/>
        <v>Ok</v>
      </c>
      <c r="N7" s="75"/>
      <c r="O7" s="5" t="s">
        <v>449</v>
      </c>
      <c r="P7" s="47"/>
      <c r="S7" s="17">
        <v>3</v>
      </c>
      <c r="T7" s="16"/>
      <c r="U7" s="75"/>
      <c r="V7" s="5" t="s">
        <v>145</v>
      </c>
      <c r="W7" s="47"/>
      <c r="Z7" s="17">
        <v>3</v>
      </c>
      <c r="AA7" s="16"/>
      <c r="AB7" s="75"/>
      <c r="AC7" s="5" t="s">
        <v>148</v>
      </c>
      <c r="AD7" s="47"/>
      <c r="AG7" s="17">
        <v>3</v>
      </c>
      <c r="AH7" s="16"/>
      <c r="AI7" s="75"/>
      <c r="AJ7" s="27" t="s">
        <v>148</v>
      </c>
      <c r="AK7" s="47"/>
      <c r="AN7" s="17">
        <v>3</v>
      </c>
      <c r="AO7" s="16"/>
      <c r="AP7" s="75"/>
      <c r="AQ7" s="27" t="s">
        <v>148</v>
      </c>
      <c r="AR7" s="47"/>
      <c r="AU7" s="17">
        <v>3</v>
      </c>
      <c r="AV7" s="16"/>
      <c r="AW7" s="75"/>
      <c r="AX7" s="27" t="s">
        <v>155</v>
      </c>
      <c r="AY7" s="52"/>
      <c r="BB7" s="17">
        <v>3</v>
      </c>
      <c r="BC7" s="16"/>
      <c r="BD7" s="75"/>
      <c r="BE7" s="27" t="s">
        <v>353</v>
      </c>
      <c r="BF7" s="52"/>
      <c r="BI7" s="17">
        <v>3</v>
      </c>
      <c r="BJ7" s="16"/>
      <c r="BK7" s="75"/>
      <c r="BL7" s="27" t="s">
        <v>155</v>
      </c>
      <c r="BM7" s="52"/>
      <c r="BP7" s="17">
        <v>3</v>
      </c>
      <c r="BQ7" s="16" t="str">
        <f ca="1">IF(AND(EducWorkQ8=ForCodesYES,COUNTA(INDIRECT("$F"&amp;ROW()-BP7&amp;":$K"&amp;ROW()-BP7))&lt;&gt;COUNTA(INDIRECT("$F"&amp;ROW()&amp;":$K"&amp;ROW()))),OFFSET(BQ7,-BP7,-1),"Ok")</f>
        <v>Ok</v>
      </c>
      <c r="BR7" s="75"/>
      <c r="BS7" s="27" t="s">
        <v>81</v>
      </c>
      <c r="BT7" s="47"/>
      <c r="BW7" s="17">
        <v>3</v>
      </c>
      <c r="BX7" s="16"/>
      <c r="BY7" s="75"/>
      <c r="BZ7" s="27" t="s">
        <v>155</v>
      </c>
      <c r="CA7" s="52"/>
      <c r="CD7" s="17">
        <v>3</v>
      </c>
      <c r="CE7" s="16" t="str">
        <f ca="1">IF(AND(RelationQ1=ForCodesYES,COUNTA(INDIRECT("$F"&amp;ROW()-CD7&amp;":$K"&amp;ROW()-CD7))&lt;&gt;COUNTA(INDIRECT("$F"&amp;ROW()&amp;":$K"&amp;ROW()))),OFFSET(CE7,-CD7,-1),"Ok")</f>
        <v>Ok</v>
      </c>
      <c r="CF7" s="75"/>
      <c r="CG7" s="5" t="s">
        <v>84</v>
      </c>
      <c r="CH7" s="47"/>
      <c r="CK7" s="17">
        <v>3</v>
      </c>
      <c r="CL7" s="16" t="str">
        <f ca="1">IF(AND(RelationQ3=ForCodesYES,COUNTA(INDIRECT("$F"&amp;ROW()-CK7&amp;":$K"&amp;ROW()-CK7))&lt;&gt;COUNTA(INDIRECT("$F"&amp;ROW()&amp;":$K"&amp;ROW()))),OFFSET(CL7,-CK7,-1),"Ok")</f>
        <v>Ok</v>
      </c>
      <c r="CM7" s="108"/>
      <c r="CN7" s="5" t="s">
        <v>364</v>
      </c>
      <c r="CO7" s="47"/>
      <c r="CR7" s="17">
        <v>3</v>
      </c>
      <c r="CS7" s="16" t="str">
        <f ca="1">IF(AND(RelationQ4=ForCodesYES,COUNTA(INDIRECT("$F"&amp;ROW()-CR7&amp;":$K"&amp;ROW()-CR7))&lt;&gt;COUNTA(INDIRECT("$F"&amp;ROW()&amp;":$K"&amp;ROW()))),OFFSET(CS7,-CR7,-1),"Ok")</f>
        <v>Ok</v>
      </c>
      <c r="CT7" s="108"/>
      <c r="CU7" s="5" t="s">
        <v>360</v>
      </c>
      <c r="CV7" s="47"/>
      <c r="CY7" s="17">
        <v>3</v>
      </c>
      <c r="CZ7" s="16" t="str">
        <f ca="1">IF(AND(ChargesQ1=ForCodesYES,COUNTA(INDIRECT("$F"&amp;ROW()-CY7&amp;":$K"&amp;ROW()-CY7))&lt;&gt;COUNTA(INDIRECT("$F"&amp;ROW()&amp;":$K"&amp;ROW()))),OFFSET(CZ7,-CY7,-1),"Ok")</f>
        <v>Ok</v>
      </c>
      <c r="DA7" s="75"/>
      <c r="DB7" s="5" t="s">
        <v>87</v>
      </c>
      <c r="DC7" s="47"/>
      <c r="DF7" s="17">
        <v>3</v>
      </c>
      <c r="DG7" s="16"/>
      <c r="DH7" s="75"/>
      <c r="DI7" s="5" t="s">
        <v>166</v>
      </c>
      <c r="DJ7" s="47"/>
      <c r="DM7" s="17">
        <v>3</v>
      </c>
      <c r="DN7" s="16" t="str">
        <f ca="1">IF(AND(ChargesQ2=ForCodesYES,COUNTA(INDIRECT("$F"&amp;ROW()-DM7&amp;":$K"&amp;ROW()-DM7))&lt;&gt;COUNTA(INDIRECT("$F"&amp;ROW()&amp;":$K"&amp;ROW()))),OFFSET(DN7,-DM7,-1),"Ok")</f>
        <v>Ok</v>
      </c>
      <c r="DO7" s="75"/>
      <c r="DP7" s="5" t="s">
        <v>60</v>
      </c>
      <c r="DQ7" s="47"/>
      <c r="DT7" s="17">
        <v>3</v>
      </c>
      <c r="DU7" s="16"/>
      <c r="DV7" s="75"/>
      <c r="DW7" s="5" t="s">
        <v>171</v>
      </c>
      <c r="DX7" s="47"/>
      <c r="EA7" s="17">
        <v>3</v>
      </c>
      <c r="EB7" s="16" t="str">
        <f ca="1">IF(AND(ChargesQ3=ForCodesYES,COUNTA(INDIRECT("$F"&amp;ROW()-EA7&amp;":$K"&amp;ROW()-EA7))&lt;&gt;COUNTA(INDIRECT("$F"&amp;ROW()&amp;":$K"&amp;ROW()))),OFFSET(EB7,-EA7,-1),"Ok")</f>
        <v>Ok</v>
      </c>
      <c r="EC7" s="75"/>
      <c r="ED7" s="5" t="s">
        <v>175</v>
      </c>
      <c r="EE7" s="47"/>
      <c r="EH7" s="17">
        <v>3</v>
      </c>
      <c r="EI7" s="16"/>
      <c r="EJ7" s="75"/>
      <c r="EK7" s="5" t="s">
        <v>178</v>
      </c>
      <c r="EL7" s="47"/>
      <c r="EO7" s="17">
        <v>3</v>
      </c>
      <c r="EP7" s="16" t="str">
        <f ca="1">IF(AND(ChargesQ4=ForCodesYES,COUNTA(INDIRECT("$F"&amp;ROW()-EO7&amp;":$K"&amp;ROW()-EO7))&lt;&gt;COUNTA(INDIRECT("$F"&amp;ROW()&amp;":$K"&amp;ROW()))),OFFSET(EP7,-EO7,-1),"Ok")</f>
        <v>Ok</v>
      </c>
      <c r="EQ7" s="75"/>
      <c r="ER7" s="5" t="s">
        <v>381</v>
      </c>
      <c r="ES7" s="47"/>
      <c r="EV7" s="17">
        <v>3</v>
      </c>
      <c r="EW7" s="16" t="str">
        <f ca="1">IF(AND(ChargesQ5=ForCodesYES,COUNTA(INDIRECT("$F"&amp;ROW()-EV7&amp;":$K"&amp;ROW()-EV7))&lt;&gt;COUNTA(INDIRECT("$F"&amp;ROW()&amp;":$K"&amp;ROW()))),OFFSET(EW7,-EV7,-1),"Ok")</f>
        <v>Ok</v>
      </c>
      <c r="EX7" s="75"/>
      <c r="EY7" s="5" t="s">
        <v>383</v>
      </c>
      <c r="EZ7" s="47"/>
      <c r="FC7" s="17">
        <v>3</v>
      </c>
      <c r="FD7" s="16" t="str">
        <f ca="1">IF(AND(ChargesQ6=ForCodesYES,COUNTA(INDIRECT("$F"&amp;ROW()-FC7&amp;":$K"&amp;ROW()-FC7))&lt;&gt;COUNTA(INDIRECT("$F"&amp;ROW()&amp;":$K"&amp;ROW()))),OFFSET(FD7,-FC7,-1),"Ok")</f>
        <v>Ok</v>
      </c>
      <c r="FE7" s="75"/>
      <c r="FF7" s="5" t="s">
        <v>388</v>
      </c>
      <c r="FG7" s="47"/>
      <c r="FJ7" s="17">
        <v>3</v>
      </c>
      <c r="FK7" s="16" t="str">
        <f ca="1">IF(AND(PropertyQ1=ForCodesYES,COUNTA(INDIRECT("$F"&amp;ROW()-FJ7&amp;":$K"&amp;ROW()-FJ7))&lt;&gt;COUNTA(INDIRECT("$F"&amp;ROW()&amp;":$K"&amp;ROW()))),OFFSET(FK7,-FJ7,-1),"Ok")</f>
        <v>Ok</v>
      </c>
      <c r="FL7" s="75"/>
      <c r="FM7" s="5" t="s">
        <v>191</v>
      </c>
      <c r="FN7" s="50"/>
      <c r="FQ7" s="17">
        <v>3</v>
      </c>
      <c r="FR7" s="16" t="str">
        <f t="shared" ca="1" si="2"/>
        <v>Ok</v>
      </c>
      <c r="FS7" s="75"/>
      <c r="FT7" s="27" t="s">
        <v>202</v>
      </c>
      <c r="FU7" s="47"/>
      <c r="FX7" s="17">
        <v>3</v>
      </c>
      <c r="FY7" s="16" t="str">
        <f t="shared" ca="1" si="3"/>
        <v>Ok</v>
      </c>
      <c r="FZ7" s="75"/>
      <c r="GA7" s="27" t="s">
        <v>211</v>
      </c>
      <c r="GB7" s="50"/>
      <c r="GE7" s="17">
        <v>3</v>
      </c>
      <c r="GF7" s="16" t="str">
        <f t="shared" ca="1" si="4"/>
        <v>Ok</v>
      </c>
      <c r="GG7" s="75"/>
      <c r="GH7" s="27" t="s">
        <v>213</v>
      </c>
      <c r="GI7" s="47"/>
      <c r="GL7" s="17">
        <v>3</v>
      </c>
      <c r="GM7" s="16" t="str">
        <f t="shared" ca="1" si="5"/>
        <v>Ok</v>
      </c>
      <c r="GN7" s="145"/>
      <c r="GO7" s="27" t="s">
        <v>452</v>
      </c>
      <c r="GP7" s="50"/>
      <c r="GS7" s="17">
        <v>3</v>
      </c>
      <c r="GT7" s="16" t="str">
        <f t="shared" ca="1" si="6"/>
        <v>Ok</v>
      </c>
      <c r="GU7" s="75"/>
      <c r="GV7" s="27" t="s">
        <v>223</v>
      </c>
      <c r="GW7" s="47"/>
      <c r="GZ7" s="17">
        <v>3</v>
      </c>
      <c r="HA7" s="16" t="str">
        <f t="shared" ca="1" si="7"/>
        <v>Ok</v>
      </c>
      <c r="HB7" s="39"/>
      <c r="HC7" s="27" t="s">
        <v>222</v>
      </c>
      <c r="HD7" s="47"/>
      <c r="HG7" s="17">
        <v>3</v>
      </c>
      <c r="HH7" s="16" t="str">
        <f ca="1">IF(AND(PropertyQ8=ForCodesYES,COUNTA(INDIRECT("$F"&amp;ROW()-HG7&amp;":$K"&amp;ROW()-HG7))&lt;&gt;COUNTA(INDIRECT("$F"&amp;ROW()&amp;":$K"&amp;ROW()))),OFFSET(HH7,-HG7,-1),"Ok")</f>
        <v>Ok</v>
      </c>
      <c r="HI7" s="75"/>
      <c r="HJ7" s="27" t="s">
        <v>236</v>
      </c>
      <c r="HK7" s="47"/>
      <c r="HN7" s="17">
        <v>3</v>
      </c>
      <c r="HO7" s="16" t="str">
        <f ca="1">IF(AND(PropertyQ9=ForCodesYES,COUNTA(INDIRECT("$F"&amp;ROW()-HN7&amp;":$K"&amp;ROW()-HN7))&lt;&gt;COUNTA(INDIRECT("$F"&amp;ROW()&amp;":$K"&amp;ROW()))),OFFSET(HO7,-HN7,-1),"Ok")</f>
        <v>Ok</v>
      </c>
      <c r="HP7" s="75"/>
      <c r="HQ7" s="27" t="s">
        <v>414</v>
      </c>
      <c r="HR7" s="50"/>
      <c r="HU7" s="17">
        <v>3</v>
      </c>
      <c r="HV7" s="16"/>
      <c r="HW7" s="75"/>
      <c r="HX7" s="27" t="s">
        <v>243</v>
      </c>
      <c r="HY7" s="47"/>
      <c r="IB7" s="17">
        <v>3</v>
      </c>
      <c r="IC7" s="16"/>
      <c r="ID7" s="145"/>
      <c r="IE7" s="27" t="s">
        <v>243</v>
      </c>
      <c r="IF7" s="47"/>
      <c r="II7" s="17">
        <v>3</v>
      </c>
      <c r="IJ7" s="16" t="str">
        <f t="shared" ca="1" si="8"/>
        <v>Ok</v>
      </c>
      <c r="IK7" s="75"/>
      <c r="IL7" s="27" t="s">
        <v>250</v>
      </c>
      <c r="IM7" s="50"/>
      <c r="IP7" s="17">
        <v>3</v>
      </c>
      <c r="IQ7" s="16" t="str">
        <f t="shared" ca="1" si="9"/>
        <v>Ok</v>
      </c>
      <c r="IR7" s="145"/>
      <c r="IS7" s="27" t="s">
        <v>249</v>
      </c>
      <c r="IT7" s="47"/>
      <c r="IW7" s="17">
        <v>3</v>
      </c>
      <c r="IX7" s="16" t="str">
        <f ca="1">IF(AND(PropertyQ14=ForCodesYES,COUNTA(INDIRECT("$F"&amp;ROW()-IW7&amp;":$K"&amp;ROW()-IW7))&lt;&gt;COUNTA(INDIRECT("$F"&amp;ROW()&amp;":$K"&amp;ROW()))),OFFSET(IX7,-IW7,-1),"Ok")</f>
        <v>Ok</v>
      </c>
      <c r="IY7" s="75"/>
      <c r="IZ7" s="27" t="s">
        <v>421</v>
      </c>
      <c r="JA7" s="47"/>
      <c r="JD7" s="17">
        <v>3</v>
      </c>
      <c r="JE7" s="16" t="str">
        <f ca="1">IF(AND(PropertyQ15=ForCodesYES,COUNTA(INDIRECT("$F"&amp;ROW()-JD7&amp;":$K"&amp;ROW()-JD7))&lt;&gt;COUNTA(INDIRECT("$F"&amp;ROW()&amp;":$K"&amp;ROW()))),OFFSET(JE7,-JD7,-1),"Ok")</f>
        <v>Ok</v>
      </c>
      <c r="JF7" s="75"/>
      <c r="JG7" s="27" t="s">
        <v>414</v>
      </c>
      <c r="JH7" s="47"/>
      <c r="JK7" s="17">
        <v>3</v>
      </c>
      <c r="JL7" s="16" t="str">
        <f ca="1">IF(AND(PropertyQ16=ForCodesYES,COUNTA(INDIRECT("$F"&amp;ROW()-JK7&amp;":$K"&amp;ROW()-JK7))&lt;&gt;COUNTA(INDIRECT("$F"&amp;ROW()&amp;":$K"&amp;ROW()))),OFFSET(JL7,-JK7,-1),"Ok")</f>
        <v>Ok</v>
      </c>
      <c r="JM7" s="75"/>
      <c r="JN7" s="27" t="s">
        <v>243</v>
      </c>
      <c r="JO7" s="47"/>
      <c r="JR7" s="17">
        <v>3</v>
      </c>
      <c r="JS7" s="16" t="str">
        <f ca="1">IF(AND(PropertyQ17=ForCodesYES,COUNTA(INDIRECT("$F"&amp;ROW()-JR7&amp;":$K"&amp;ROW()-JR7))&lt;&gt;COUNTA(INDIRECT("$F"&amp;ROW()&amp;":$K"&amp;ROW()))),OFFSET(JS7,-JR7,-1),"Ok")</f>
        <v>Ok</v>
      </c>
      <c r="JT7" s="39"/>
      <c r="JU7" s="27" t="s">
        <v>242</v>
      </c>
      <c r="JV7" s="47"/>
      <c r="JY7" s="17">
        <v>3</v>
      </c>
      <c r="JZ7" s="16" t="str">
        <f ca="1">IF(AND(PropertyQ18=ForCodesYES,COUNTA(INDIRECT("$F"&amp;ROW()-JY7&amp;":$K"&amp;ROW()-JY7))&lt;&gt;COUNTA(INDIRECT("$F"&amp;ROW()&amp;":$K"&amp;ROW()))),OFFSET(JZ7,-JY7,-1),"Ok")</f>
        <v>Ok</v>
      </c>
      <c r="KA7" s="75"/>
      <c r="KB7" s="27" t="s">
        <v>273</v>
      </c>
      <c r="KC7" s="47"/>
      <c r="KF7" s="17">
        <v>3</v>
      </c>
      <c r="KG7" s="16" t="str">
        <f ca="1">IF(AND(PropertyQ19=ForCodesYES,COUNTA(INDIRECT("$F"&amp;ROW()-KF7&amp;":$K"&amp;ROW()-KF7))&lt;&gt;COUNTA(INDIRECT("$F"&amp;ROW()&amp;":$K"&amp;ROW()))),OFFSET(KG7,-KF7,-1),"Ok")</f>
        <v>Ok</v>
      </c>
      <c r="KH7" s="75"/>
      <c r="KI7" s="27" t="s">
        <v>414</v>
      </c>
      <c r="KJ7" s="47"/>
      <c r="KM7" s="17">
        <v>3</v>
      </c>
      <c r="KN7" s="16" t="str">
        <f t="shared" ca="1" si="10"/>
        <v>Ok</v>
      </c>
      <c r="KO7" s="75"/>
      <c r="KP7" s="27" t="s">
        <v>277</v>
      </c>
      <c r="KQ7" s="47"/>
    </row>
    <row r="8" spans="3:303" ht="69" x14ac:dyDescent="0.3">
      <c r="C8" s="7">
        <v>4</v>
      </c>
      <c r="D8" s="6"/>
      <c r="E8" s="75"/>
      <c r="F8" s="5" t="s">
        <v>9</v>
      </c>
      <c r="G8" s="47"/>
      <c r="L8" s="16">
        <v>4</v>
      </c>
      <c r="M8" s="16" t="str">
        <f t="shared" ca="1" si="0"/>
        <v>Ok</v>
      </c>
      <c r="N8" s="75"/>
      <c r="O8" s="5" t="s">
        <v>450</v>
      </c>
      <c r="P8" s="47"/>
      <c r="S8" s="17">
        <v>4</v>
      </c>
      <c r="T8" s="16"/>
      <c r="U8" s="75"/>
      <c r="V8" s="5" t="s">
        <v>64</v>
      </c>
      <c r="W8" s="47"/>
      <c r="Z8" s="17">
        <v>4</v>
      </c>
      <c r="AA8" s="16" t="str">
        <f ca="1">IF(AND(EducWorkQ2=ForCodesYES,COUNTA(INDIRECT("$F"&amp;ROW()-Z8&amp;":$K"&amp;ROW()-Z8))&lt;&gt;COUNTA(INDIRECT("$F"&amp;ROW()&amp;":$K"&amp;ROW()))),OFFSET(AA8,-Z8,-1),"Ok")</f>
        <v>Ok</v>
      </c>
      <c r="AB8" s="75"/>
      <c r="AC8" s="5" t="s">
        <v>67</v>
      </c>
      <c r="AD8" s="47"/>
      <c r="AG8" s="17">
        <v>4</v>
      </c>
      <c r="AH8" s="16" t="str">
        <f ca="1">IF(COUNTA(INDIRECT("$F"&amp;ROW()-AG8&amp;":$K"&amp;ROW()-AG8))&lt;&gt;COUNTA(INDIRECT("$F"&amp;ROW()&amp;":$K"&amp;ROW())),OFFSET(AH8,-AG8,-1),"Ok")</f>
        <v>Ok</v>
      </c>
      <c r="AI8" s="75"/>
      <c r="AJ8" s="27" t="s">
        <v>480</v>
      </c>
      <c r="AK8" s="50"/>
      <c r="AN8" s="17">
        <v>4</v>
      </c>
      <c r="AO8" s="16" t="str">
        <f ca="1">IF(AND(EducWorkQ4=ForCodesYES,COUNTA(INDIRECT("$F"&amp;ROW()-AN8&amp;":$K"&amp;ROW()-AN8))&lt;&gt;COUNTA(INDIRECT("$F"&amp;ROW()&amp;":$K"&amp;ROW()))),OFFSET(AO8,-AN8,-1),"Ok")</f>
        <v>Ok</v>
      </c>
      <c r="AP8" s="75"/>
      <c r="AQ8" s="27" t="s">
        <v>71</v>
      </c>
      <c r="AR8" s="47"/>
      <c r="AU8" s="17">
        <v>4</v>
      </c>
      <c r="AV8" s="16" t="str">
        <f ca="1">IF(AND(EducWorkQ5=ForCodesYES,COUNTA(INDIRECT("$F"&amp;ROW()-AU8&amp;":$K"&amp;ROW()-AU8))&lt;&gt;COUNTA(INDIRECT("$F"&amp;ROW()&amp;":$K"&amp;ROW()))),OFFSET(AV8,-AU8,-1),"Ok")</f>
        <v>Ok</v>
      </c>
      <c r="AW8" s="75"/>
      <c r="AX8" s="27" t="s">
        <v>74</v>
      </c>
      <c r="AY8" s="47"/>
      <c r="BB8" s="17">
        <v>4</v>
      </c>
      <c r="BC8" s="16" t="str">
        <f ca="1">IF(AND(EducWorkQ6=ForCodesYES,COUNTA(INDIRECT("$F"&amp;ROW()-BB8&amp;":$K"&amp;ROW()-BB8))&lt;&gt;COUNTA(INDIRECT("$F"&amp;ROW()&amp;":$K"&amp;ROW()))),OFFSET(BC8,-BB8,-1),"Ok")</f>
        <v>Ok</v>
      </c>
      <c r="BD8" s="75"/>
      <c r="BE8" s="27" t="s">
        <v>51</v>
      </c>
      <c r="BF8" s="47"/>
      <c r="BI8" s="17">
        <v>4</v>
      </c>
      <c r="BJ8" s="16" t="str">
        <f ca="1">IF(AND(EducWorkQ7=ForCodesYES,COUNTA(INDIRECT("$F"&amp;ROW()-BI8&amp;":$K"&amp;ROW()-BI8))&lt;&gt;COUNTA(INDIRECT("$F"&amp;ROW()&amp;":$K"&amp;ROW()))),OFFSET(BJ8,-BI8,-1),"Ok")</f>
        <v>Ok</v>
      </c>
      <c r="BK8" s="75"/>
      <c r="BL8" s="27" t="s">
        <v>79</v>
      </c>
      <c r="BM8" s="47"/>
      <c r="BP8" s="17">
        <v>4</v>
      </c>
      <c r="BQ8" s="16" t="str">
        <f ca="1">IF(AND(EducWorkQ8=ForCodesYES,COUNTA(INDIRECT("$F"&amp;ROW()-BP8&amp;":$K"&amp;ROW()-BP8))&lt;&gt;COUNTA(INDIRECT("$F"&amp;ROW()&amp;":$K"&amp;ROW()))),OFFSET(BQ8,-BP8,-1),"Ok")</f>
        <v>Ok</v>
      </c>
      <c r="BR8" s="75"/>
      <c r="BS8" s="27" t="s">
        <v>82</v>
      </c>
      <c r="BT8" s="47"/>
      <c r="BW8" s="17">
        <v>4</v>
      </c>
      <c r="BX8" s="16" t="str">
        <f ca="1">IF(AND(EducWorkQ9=ForCodesYES,COUNTA(INDIRECT("$F"&amp;ROW()-BW8&amp;":$K"&amp;ROW()-BW8))&lt;&gt;COUNTA(INDIRECT("$F"&amp;ROW()&amp;":$K"&amp;ROW()))),OFFSET(BX8,-BW8,-1),"Ok")</f>
        <v>Ok</v>
      </c>
      <c r="BY8" s="75"/>
      <c r="BZ8" s="27" t="s">
        <v>79</v>
      </c>
      <c r="CA8" s="47"/>
      <c r="CD8" s="17">
        <v>4</v>
      </c>
      <c r="CE8" s="16" t="str">
        <f ca="1">IF(AND(RelationQ1=ForCodesYES,COUNTA(INDIRECT("$F"&amp;ROW()-CD8&amp;":$K"&amp;ROW()-CD8))&lt;&gt;COUNTA(INDIRECT("$F"&amp;ROW()&amp;":$K"&amp;ROW()))),OFFSET(CE8,-CD8,-1),"Ok")</f>
        <v>Ok</v>
      </c>
      <c r="CF8" s="75"/>
      <c r="CG8" s="5" t="s">
        <v>79</v>
      </c>
      <c r="CH8" s="47"/>
      <c r="CK8" s="17">
        <v>4</v>
      </c>
      <c r="CL8" s="16" t="str">
        <f ca="1">IF(AND(RelationQ3=ForCodesYES,COUNTA(INDIRECT("$F"&amp;ROW()-CK8&amp;":$K"&amp;ROW()-CK8))&lt;&gt;COUNTA(INDIRECT("$F"&amp;ROW()&amp;":$K"&amp;ROW()))),OFFSET(CL8,-CK8,-1),"Ok")</f>
        <v>Ok</v>
      </c>
      <c r="CM8" s="108"/>
      <c r="CN8" s="5" t="s">
        <v>360</v>
      </c>
      <c r="CO8" s="47"/>
      <c r="CR8" s="17">
        <v>4</v>
      </c>
      <c r="CS8" s="16"/>
      <c r="CT8" s="108"/>
      <c r="CU8" s="5" t="s">
        <v>361</v>
      </c>
      <c r="CV8" s="47"/>
      <c r="CY8" s="17">
        <v>4</v>
      </c>
      <c r="CZ8" s="16" t="str">
        <f ca="1">IF(AND(ChargesQ1=ForCodesYES,COUNTA(INDIRECT("$F"&amp;ROW()-CY8&amp;":$K"&amp;ROW()-CY8))&lt;&gt;COUNTA(INDIRECT("$F"&amp;ROW()&amp;":$K"&amp;ROW()))),OFFSET(CZ8,-CY8,-1),"Ok")</f>
        <v>Ok</v>
      </c>
      <c r="DA8" s="75"/>
      <c r="DB8" s="5" t="s">
        <v>88</v>
      </c>
      <c r="DC8" s="47"/>
      <c r="DM8" s="17">
        <v>4</v>
      </c>
      <c r="DN8" s="16" t="str">
        <f ca="1">IF(AND(ChargesQ2=ForCodesYES,COUNTA(INDIRECT("$F"&amp;ROW()-DM8&amp;":$K"&amp;ROW()-DM8))&lt;&gt;COUNTA(INDIRECT("$F"&amp;ROW()&amp;":$K"&amp;ROW()))),OFFSET(DN8,-DM8,-1),"Ok")</f>
        <v>Ok</v>
      </c>
      <c r="DO8" s="75"/>
      <c r="DP8" s="5" t="s">
        <v>94</v>
      </c>
      <c r="DQ8" s="47"/>
      <c r="DT8" s="17">
        <v>4</v>
      </c>
      <c r="DU8" s="16"/>
      <c r="DV8" s="75"/>
      <c r="DW8" s="5" t="s">
        <v>170</v>
      </c>
      <c r="DX8" s="47"/>
      <c r="EH8" s="17">
        <v>4</v>
      </c>
      <c r="EI8" s="16" t="str">
        <f ca="1">IF(AND(ChargesQ3_2=ForCodesYES,COUNTA(INDIRECT("$F"&amp;ROW()-EH8&amp;":$K"&amp;ROW()-EH8))&lt;&gt;COUNTA(INDIRECT("$F"&amp;ROW()&amp;":$K"&amp;ROW()))),OFFSET(EI8,-EH8,-1),"Ok")</f>
        <v>Ok</v>
      </c>
      <c r="EJ8" s="75"/>
      <c r="EK8" s="5" t="s">
        <v>104</v>
      </c>
      <c r="EL8" s="47"/>
      <c r="EO8" s="17">
        <v>4</v>
      </c>
      <c r="EP8" s="16" t="str">
        <f ca="1">IF(AND(ChargesQ4=ForCodesYES,COUNTA(INDIRECT("$F"&amp;ROW()-EO8&amp;":$K"&amp;ROW()-EO8))&lt;&gt;COUNTA(INDIRECT("$F"&amp;ROW()&amp;":$K"&amp;ROW()))),OFFSET(EP8,-EO8,-1),"Ok")</f>
        <v>Ok</v>
      </c>
      <c r="EQ8" s="75"/>
      <c r="ER8" s="5" t="s">
        <v>382</v>
      </c>
      <c r="ES8" s="47"/>
      <c r="EV8" s="17"/>
      <c r="EW8" s="16"/>
      <c r="FC8" s="17">
        <v>4</v>
      </c>
      <c r="FD8" s="16" t="str">
        <f ca="1">IF(AND(ChargesQ6=ForCodesYES,COUNTA(INDIRECT("$F"&amp;ROW()-FC8&amp;":$K"&amp;ROW()-FC8))&lt;&gt;COUNTA(INDIRECT("$F"&amp;ROW()&amp;":$K"&amp;ROW()))),OFFSET(FD8,-FC8,-1),"Ok")</f>
        <v>Ok</v>
      </c>
      <c r="FE8" s="75"/>
      <c r="FF8" s="5" t="s">
        <v>383</v>
      </c>
      <c r="FG8" s="47"/>
      <c r="FJ8" s="17">
        <v>4</v>
      </c>
      <c r="FK8" s="16"/>
      <c r="FL8" s="75"/>
      <c r="FM8" s="65" t="s">
        <v>446</v>
      </c>
      <c r="FN8" s="65"/>
      <c r="FQ8" s="17">
        <v>4</v>
      </c>
      <c r="FR8" s="16"/>
      <c r="FS8" s="75"/>
      <c r="FT8" s="27" t="s">
        <v>399</v>
      </c>
      <c r="FU8" s="47"/>
      <c r="FX8" s="17">
        <v>4</v>
      </c>
      <c r="FY8" s="16" t="str">
        <f t="shared" ca="1" si="3"/>
        <v>Ok</v>
      </c>
      <c r="FZ8" s="75"/>
      <c r="GA8" s="27" t="s">
        <v>203</v>
      </c>
      <c r="GB8" s="47"/>
      <c r="GE8" s="17">
        <v>4</v>
      </c>
      <c r="GF8" s="16" t="str">
        <f t="shared" ca="1" si="4"/>
        <v>Ok</v>
      </c>
      <c r="GG8" s="75"/>
      <c r="GH8" s="27" t="s">
        <v>214</v>
      </c>
      <c r="GI8" s="47"/>
      <c r="GL8" s="17">
        <v>4</v>
      </c>
      <c r="GM8" s="16" t="str">
        <f t="shared" ca="1" si="5"/>
        <v>Ok</v>
      </c>
      <c r="GN8" s="145"/>
      <c r="GO8" s="27" t="s">
        <v>213</v>
      </c>
      <c r="GP8" s="47"/>
      <c r="GS8" s="17">
        <v>4</v>
      </c>
      <c r="GT8" s="16" t="str">
        <f t="shared" ca="1" si="6"/>
        <v>Ok</v>
      </c>
      <c r="GU8" s="75"/>
      <c r="GV8" s="27" t="s">
        <v>224</v>
      </c>
      <c r="GW8" s="50"/>
      <c r="GZ8" s="17">
        <v>4</v>
      </c>
      <c r="HA8" s="16" t="str">
        <f t="shared" ca="1" si="7"/>
        <v>Ok</v>
      </c>
      <c r="HB8" s="39"/>
      <c r="HC8" s="27" t="s">
        <v>458</v>
      </c>
      <c r="HD8" s="50"/>
      <c r="HG8" s="17">
        <v>4</v>
      </c>
      <c r="HH8" s="16"/>
      <c r="HI8" s="75"/>
      <c r="HJ8" s="53" t="s">
        <v>411</v>
      </c>
      <c r="HK8" s="54"/>
      <c r="HN8" s="17">
        <v>4</v>
      </c>
      <c r="HO8" s="16"/>
      <c r="HP8" s="75"/>
      <c r="HQ8" s="53" t="s">
        <v>411</v>
      </c>
      <c r="HR8" s="54"/>
      <c r="HU8" s="17">
        <v>4</v>
      </c>
      <c r="HV8" s="16"/>
      <c r="HW8" s="75"/>
      <c r="HX8" s="53" t="s">
        <v>244</v>
      </c>
      <c r="HY8" s="54"/>
      <c r="IB8" s="17">
        <v>4</v>
      </c>
      <c r="IC8" s="16"/>
      <c r="ID8" s="145"/>
      <c r="IE8" s="53" t="s">
        <v>244</v>
      </c>
      <c r="IF8" s="54"/>
      <c r="II8" s="17">
        <v>4</v>
      </c>
      <c r="IJ8" s="16" t="str">
        <f t="shared" ca="1" si="8"/>
        <v>Ok</v>
      </c>
      <c r="IK8" s="75"/>
      <c r="IL8" s="27" t="s">
        <v>251</v>
      </c>
      <c r="IM8" s="47"/>
      <c r="IP8" s="17">
        <v>4</v>
      </c>
      <c r="IQ8" s="16" t="str">
        <f t="shared" ca="1" si="9"/>
        <v>Ok</v>
      </c>
      <c r="IR8" s="145"/>
      <c r="IS8" s="27" t="s">
        <v>250</v>
      </c>
      <c r="IT8" s="50"/>
      <c r="IW8" s="17">
        <v>4</v>
      </c>
      <c r="IX8" s="16" t="str">
        <f ca="1">IF(AND(PropertyQ14=ForCodesYES,COUNTA(INDIRECT("$F"&amp;ROW()-IW8&amp;":$K"&amp;ROW()-IW8))&lt;&gt;COUNTA(INDIRECT("$F"&amp;ROW()&amp;":$K"&amp;ROW()))),OFFSET(IX8,-IW8,-1),"Ok")</f>
        <v>Ok</v>
      </c>
      <c r="IY8" s="75"/>
      <c r="IZ8" s="27" t="s">
        <v>229</v>
      </c>
      <c r="JA8" s="50"/>
      <c r="JD8" s="17">
        <v>4</v>
      </c>
      <c r="JE8" s="16"/>
      <c r="JF8" s="75"/>
      <c r="JG8" s="53" t="s">
        <v>258</v>
      </c>
      <c r="JH8" s="54"/>
      <c r="JK8" s="17">
        <v>4</v>
      </c>
      <c r="JL8" s="16"/>
      <c r="JM8" s="75"/>
      <c r="JN8" s="53" t="s">
        <v>267</v>
      </c>
      <c r="JO8" s="54"/>
      <c r="JR8" s="17">
        <v>4</v>
      </c>
      <c r="JS8" s="16"/>
      <c r="JT8" s="39"/>
      <c r="JU8" s="27" t="s">
        <v>243</v>
      </c>
      <c r="JV8" s="47"/>
      <c r="JY8" s="17">
        <v>4</v>
      </c>
      <c r="JZ8" s="16" t="str">
        <f ca="1">IF(AND(PropertyQ18=ForCodesYES,COUNTA(INDIRECT("$F"&amp;ROW()-JY8&amp;":$K"&amp;ROW()-JY8))&lt;&gt;COUNTA(INDIRECT("$F"&amp;ROW()&amp;":$K"&amp;ROW()))),OFFSET(JZ8,-JY8,-1),"Ok")</f>
        <v>Ok</v>
      </c>
      <c r="KA8" s="75"/>
      <c r="KB8" s="27" t="s">
        <v>421</v>
      </c>
      <c r="KC8" s="47"/>
      <c r="KF8" s="17">
        <v>4</v>
      </c>
      <c r="KG8" s="16"/>
      <c r="KH8" s="75"/>
      <c r="KI8" s="53" t="s">
        <v>272</v>
      </c>
      <c r="KJ8" s="54"/>
      <c r="KM8" s="17">
        <v>4</v>
      </c>
      <c r="KN8" s="16" t="str">
        <f t="shared" ca="1" si="10"/>
        <v>Ok</v>
      </c>
      <c r="KO8" s="75"/>
      <c r="KP8" s="27" t="s">
        <v>278</v>
      </c>
      <c r="KQ8" s="50"/>
    </row>
    <row r="9" spans="3:303" ht="34.5" x14ac:dyDescent="0.3">
      <c r="L9" s="16">
        <v>5</v>
      </c>
      <c r="M9" s="16" t="str">
        <f t="shared" ca="1" si="0"/>
        <v>Ok</v>
      </c>
      <c r="N9" s="75"/>
      <c r="O9" s="5" t="s">
        <v>310</v>
      </c>
      <c r="P9" s="47"/>
      <c r="AG9" s="17">
        <v>5</v>
      </c>
      <c r="AH9" s="16"/>
      <c r="AI9" s="75"/>
      <c r="AJ9" s="27" t="s">
        <v>68</v>
      </c>
      <c r="AK9" s="47"/>
      <c r="AN9" s="17">
        <v>5</v>
      </c>
      <c r="AO9" s="16"/>
      <c r="AP9" s="75"/>
      <c r="AQ9" s="27" t="s">
        <v>68</v>
      </c>
      <c r="AR9" s="47"/>
      <c r="AU9" s="17">
        <v>5</v>
      </c>
      <c r="AV9" s="16" t="str">
        <f ca="1">IF(AND(EducWorkQ5=ForCodesYES,COUNTA(INDIRECT("$F"&amp;ROW()-AU9&amp;":$K"&amp;ROW()-AU9))&lt;&gt;COUNTA(INDIRECT("$F"&amp;ROW()&amp;":$K"&amp;ROW()))),OFFSET(AV9,-AU9,-1),"Ok")</f>
        <v>Ok</v>
      </c>
      <c r="AW9" s="75"/>
      <c r="AX9" s="27" t="s">
        <v>75</v>
      </c>
      <c r="AY9" s="47"/>
      <c r="BB9" s="17">
        <v>5</v>
      </c>
      <c r="BC9" s="16" t="str">
        <f ca="1">IF(AND(EducWorkQ6=ForCodesYES,COUNTA(INDIRECT("$F"&amp;ROW()-BB9&amp;":$K"&amp;ROW()-BB9))&lt;&gt;COUNTA(INDIRECT("$F"&amp;ROW()&amp;":$K"&amp;ROW()))),OFFSET(BC9,-BB9,-1),"Ok")</f>
        <v>Ok</v>
      </c>
      <c r="BD9" s="75"/>
      <c r="BE9" s="27" t="s">
        <v>52</v>
      </c>
      <c r="BF9" s="47"/>
      <c r="BI9" s="17">
        <v>5</v>
      </c>
      <c r="BJ9" s="16"/>
      <c r="BK9" s="75"/>
      <c r="BL9" s="27" t="s">
        <v>295</v>
      </c>
      <c r="BM9" s="47"/>
      <c r="BP9" s="17">
        <v>5</v>
      </c>
      <c r="BQ9" s="16" t="str">
        <f ca="1">IF(AND(EducWorkQ8=ForCodesYES,COUNTA(INDIRECT("$F"&amp;ROW()-BP9&amp;":$K"&amp;ROW()-BP9))&lt;&gt;COUNTA(INDIRECT("$F"&amp;ROW()&amp;":$K"&amp;ROW()))),OFFSET(BQ9,-BP9,-1),"Ok")</f>
        <v>Ok</v>
      </c>
      <c r="BR9" s="75"/>
      <c r="BS9" s="27" t="s">
        <v>296</v>
      </c>
      <c r="BT9" s="47"/>
      <c r="BW9" s="17">
        <v>5</v>
      </c>
      <c r="BX9" s="16"/>
      <c r="BY9" s="75"/>
      <c r="BZ9" s="27" t="s">
        <v>461</v>
      </c>
      <c r="CA9" s="47"/>
      <c r="CD9" s="17">
        <v>5</v>
      </c>
      <c r="CE9" s="16" t="str">
        <f ca="1">IF(AND(RelationQ1=ForCodesYES,COUNTA(INDIRECT("$F"&amp;ROW()-CD9&amp;":$K"&amp;ROW()-CD9))&lt;&gt;COUNTA(INDIRECT("$F"&amp;ROW()&amp;":$K"&amp;ROW()))),OFFSET(CE9,-CD9,-1),"Ok")</f>
        <v>Ok</v>
      </c>
      <c r="CF9" s="75"/>
      <c r="CG9" s="5" t="s">
        <v>162</v>
      </c>
      <c r="CH9" s="47"/>
      <c r="CK9" s="17">
        <v>5</v>
      </c>
      <c r="CL9" s="16"/>
      <c r="CM9" s="108"/>
      <c r="CN9" s="5" t="s">
        <v>361</v>
      </c>
      <c r="CO9" s="47"/>
      <c r="CR9" s="17">
        <v>5</v>
      </c>
      <c r="CS9" s="16"/>
      <c r="CT9" s="108"/>
      <c r="CU9" s="5" t="s">
        <v>371</v>
      </c>
      <c r="CV9" s="47"/>
      <c r="EH9" s="17">
        <v>5</v>
      </c>
      <c r="EI9" s="16" t="str">
        <f ca="1">IF(AND(ChargesQ3_2=ForCodesYES,COUNTA(INDIRECT("$F"&amp;ROW()-EH9&amp;":$K"&amp;ROW()-EH9))&lt;&gt;COUNTA(INDIRECT("$F"&amp;ROW()&amp;":$K"&amp;ROW()))),OFFSET(EI9,-EH9,-1),"Ok")</f>
        <v>Ok</v>
      </c>
      <c r="EJ9" s="75"/>
      <c r="EK9" s="5" t="s">
        <v>105</v>
      </c>
      <c r="EL9" s="47"/>
      <c r="EO9" s="17">
        <v>5</v>
      </c>
      <c r="EP9" s="16" t="str">
        <f ca="1">IF(AND(ChargesQ4=ForCodesYES,COUNTA(INDIRECT("$F"&amp;ROW()-EO9&amp;":$K"&amp;ROW()-EO9))&lt;&gt;COUNTA(INDIRECT("$F"&amp;ROW()&amp;":$K"&amp;ROW()))),OFFSET(EP9,-EO9,-1),"Ok")</f>
        <v>Ok</v>
      </c>
      <c r="EQ9" s="75"/>
      <c r="ER9" s="5" t="s">
        <v>383</v>
      </c>
      <c r="ES9" s="47"/>
      <c r="FC9" s="17">
        <v>5</v>
      </c>
      <c r="FD9" s="16" t="str">
        <f ca="1">IF(AND(ChargesQ6=ForCodesYES,COUNTA(INDIRECT("$F"&amp;ROW()-FC9&amp;":$K"&amp;ROW()-FC9))&lt;&gt;COUNTA(INDIRECT("$F"&amp;ROW()&amp;":$K"&amp;ROW()))),OFFSET(FD9,-FC9,-1),"Ok")</f>
        <v>Ok</v>
      </c>
      <c r="FE9" s="75"/>
      <c r="FF9" s="5" t="s">
        <v>392</v>
      </c>
      <c r="FG9" s="47"/>
      <c r="FJ9" s="17">
        <v>5</v>
      </c>
      <c r="FK9" s="16" t="str">
        <f ca="1">IF(AND(PropertyQ1=ForCodesYES,COUNTA(INDIRECT("$F"&amp;ROW()-FJ9&amp;":$K"&amp;ROW()-FJ9))&lt;&gt;COUNTA(INDIRECT("$F"&amp;ROW()&amp;":$K"&amp;ROW()))),OFFSET(FK9,-FJ9,-1),"Ok")</f>
        <v>Ok</v>
      </c>
      <c r="FL9" s="75"/>
      <c r="FM9" s="5" t="s">
        <v>15</v>
      </c>
      <c r="FN9" s="52"/>
      <c r="FQ9" s="17">
        <v>5</v>
      </c>
      <c r="FR9" s="16" t="str">
        <f t="shared" ca="1" si="2"/>
        <v>Ok</v>
      </c>
      <c r="FS9" s="75"/>
      <c r="FT9" s="27" t="s">
        <v>203</v>
      </c>
      <c r="FU9" s="47"/>
      <c r="FX9" s="17">
        <v>5</v>
      </c>
      <c r="FY9" s="16" t="str">
        <f t="shared" ca="1" si="3"/>
        <v>Ok</v>
      </c>
      <c r="FZ9" s="75"/>
      <c r="GA9" s="27" t="s">
        <v>204</v>
      </c>
      <c r="GB9" s="47"/>
      <c r="GE9" s="17">
        <v>5</v>
      </c>
      <c r="GF9" s="16" t="str">
        <f t="shared" ca="1" si="4"/>
        <v>Ok</v>
      </c>
      <c r="GG9" s="75"/>
      <c r="GH9" s="27" t="s">
        <v>215</v>
      </c>
      <c r="GI9" s="47"/>
      <c r="GL9" s="17">
        <v>5</v>
      </c>
      <c r="GM9" s="16" t="str">
        <f t="shared" ca="1" si="5"/>
        <v>Ok</v>
      </c>
      <c r="GN9" s="145"/>
      <c r="GO9" s="27" t="s">
        <v>404</v>
      </c>
      <c r="GP9" s="47"/>
      <c r="GS9" s="17">
        <v>5</v>
      </c>
      <c r="GT9" s="16" t="str">
        <f t="shared" ca="1" si="6"/>
        <v>Ok</v>
      </c>
      <c r="GU9" s="75"/>
      <c r="GV9" s="27" t="s">
        <v>225</v>
      </c>
      <c r="GW9" s="47"/>
      <c r="GZ9" s="17">
        <v>5</v>
      </c>
      <c r="HA9" s="16" t="str">
        <f t="shared" ca="1" si="7"/>
        <v>Ok</v>
      </c>
      <c r="HB9" s="39"/>
      <c r="HC9" s="27" t="s">
        <v>407</v>
      </c>
      <c r="HD9" s="50"/>
      <c r="HG9" s="17">
        <v>5</v>
      </c>
      <c r="HH9" s="16" t="str">
        <f ca="1">IF(AND(PropertyQ8=ForCodesYES,COUNTA(INDIRECT("$F"&amp;ROW()-HG9&amp;":$K"&amp;ROW()-HG9))&lt;&gt;COUNTA(INDIRECT("$F"&amp;ROW()&amp;":$K"&amp;ROW()))),OFFSET(HH9,-HG9,-1),"Ok")</f>
        <v>Ok</v>
      </c>
      <c r="HI9" s="75"/>
      <c r="HJ9" s="27" t="s">
        <v>259</v>
      </c>
      <c r="HK9" s="47"/>
      <c r="HN9" s="17">
        <v>5</v>
      </c>
      <c r="HO9" s="16" t="str">
        <f ca="1">IF(AND(PropertyQ9=ForCodesYES,COUNTA(INDIRECT("$F"&amp;ROW()-HN9&amp;":$K"&amp;ROW()-HN9))&lt;&gt;COUNTA(INDIRECT("$F"&amp;ROW()&amp;":$K"&amp;ROW()))),OFFSET(HO9,-HN9,-1),"Ok")</f>
        <v>Ok</v>
      </c>
      <c r="HP9" s="75"/>
      <c r="HQ9" s="27" t="s">
        <v>259</v>
      </c>
      <c r="HR9" s="47"/>
      <c r="HU9" s="17">
        <v>5</v>
      </c>
      <c r="HV9" s="16" t="str">
        <f ca="1">IF(AND(PropertyQ10=ForCodesYES,COUNTA(INDIRECT("$F"&amp;ROW()-HU9&amp;":$K"&amp;ROW()-HU9))&lt;&gt;COUNTA(INDIRECT("$F"&amp;ROW()&amp;":$K"&amp;ROW()))),OFFSET(HV9,-HU9,-1),"Ok")</f>
        <v>Ok</v>
      </c>
      <c r="HW9" s="75"/>
      <c r="HX9" s="27" t="s">
        <v>259</v>
      </c>
      <c r="HY9" s="47"/>
      <c r="IB9" s="17">
        <v>5</v>
      </c>
      <c r="IC9" s="16" t="str">
        <f ca="1">IF(AND(PropertyQ11=ForCodesYES,COUNTA(INDIRECT("$F"&amp;ROW()-IB9&amp;":$K"&amp;ROW()-IB9))&lt;&gt;COUNTA(INDIRECT("$F"&amp;ROW()&amp;":$K"&amp;ROW()))),OFFSET(IC9,-IB9,-1),"Ok")</f>
        <v>Ok</v>
      </c>
      <c r="ID9" s="145"/>
      <c r="IE9" s="27" t="s">
        <v>259</v>
      </c>
      <c r="IF9" s="47"/>
      <c r="II9" s="17">
        <v>5</v>
      </c>
      <c r="IJ9" s="16" t="str">
        <f t="shared" ca="1" si="8"/>
        <v>Ok</v>
      </c>
      <c r="IK9" s="75"/>
      <c r="IL9" s="27" t="s">
        <v>252</v>
      </c>
      <c r="IM9" s="50"/>
      <c r="IP9" s="17">
        <v>5</v>
      </c>
      <c r="IQ9" s="16" t="str">
        <f t="shared" ca="1" si="9"/>
        <v>Ok</v>
      </c>
      <c r="IR9" s="145"/>
      <c r="IS9" s="27" t="s">
        <v>418</v>
      </c>
      <c r="IT9" s="47"/>
      <c r="IW9" s="17">
        <v>5</v>
      </c>
      <c r="IX9" s="16" t="str">
        <f ca="1">IF(AND(PropertyQ14=ForCodesYES,COUNTA(INDIRECT("$F"&amp;ROW()-IW9&amp;":$K"&amp;ROW()-IW9))&lt;&gt;COUNTA(INDIRECT("$F"&amp;ROW()&amp;":$K"&amp;ROW()))),OFFSET(IX9,-IW9,-1),"Ok")</f>
        <v>Ok</v>
      </c>
      <c r="IY9" s="75"/>
      <c r="IZ9" s="27" t="s">
        <v>260</v>
      </c>
      <c r="JA9" s="50"/>
      <c r="JD9" s="17">
        <v>5</v>
      </c>
      <c r="JE9" s="16" t="str">
        <f ca="1">IF(AND(PropertyQ15=ForCodesYES,COUNTA(INDIRECT("$F"&amp;ROW()-JD9&amp;":$K"&amp;ROW()-JD9))&lt;&gt;COUNTA(INDIRECT("$F"&amp;ROW()&amp;":$K"&amp;ROW()))),OFFSET(JE9,-JD9,-1),"Ok")</f>
        <v>Ok</v>
      </c>
      <c r="JF9" s="75"/>
      <c r="JG9" s="27" t="s">
        <v>259</v>
      </c>
      <c r="JH9" s="47"/>
      <c r="JK9" s="17">
        <v>5</v>
      </c>
      <c r="JL9" s="16" t="str">
        <f ca="1">IF(AND(PropertyQ16=ForCodesYES,COUNTA(INDIRECT("$F"&amp;ROW()-JK9&amp;":$K"&amp;ROW()-JK9))&lt;&gt;COUNTA(INDIRECT("$F"&amp;ROW()&amp;":$K"&amp;ROW()))),OFFSET(JL9,-JK9,-1),"Ok")</f>
        <v>Ok</v>
      </c>
      <c r="JM9" s="75"/>
      <c r="JN9" s="27" t="s">
        <v>421</v>
      </c>
      <c r="JO9" s="47"/>
      <c r="JR9" s="17">
        <v>5</v>
      </c>
      <c r="JS9" s="16" t="str">
        <f ca="1">IF(AND(PropertyQ17=ForCodesYES,COUNTA(INDIRECT("$F"&amp;ROW()-JR9&amp;":$K"&amp;ROW()-JR9))&lt;&gt;COUNTA(INDIRECT("$F"&amp;ROW()&amp;":$K"&amp;ROW()))),OFFSET(JS9,-JR9,-1),"Ok")</f>
        <v>Ok</v>
      </c>
      <c r="JT9" s="39"/>
      <c r="JU9" s="27" t="s">
        <v>414</v>
      </c>
      <c r="JV9" s="47"/>
      <c r="JY9" s="17">
        <v>5</v>
      </c>
      <c r="JZ9" s="16" t="str">
        <f ca="1">IF(AND(PropertyQ18=ForCodesYES,COUNTA(INDIRECT("$F"&amp;ROW()-JY9&amp;":$K"&amp;ROW()-JY9))&lt;&gt;COUNTA(INDIRECT("$F"&amp;ROW()&amp;":$K"&amp;ROW()))),OFFSET(JZ9,-JY9,-1),"Ok")</f>
        <v>Ok</v>
      </c>
      <c r="KA9" s="75"/>
      <c r="KB9" s="27" t="s">
        <v>229</v>
      </c>
      <c r="KC9" s="50"/>
      <c r="KF9" s="17">
        <v>5</v>
      </c>
      <c r="KG9" s="16" t="str">
        <f ca="1">IF(AND(PropertyQ19=ForCodesYES,COUNTA(INDIRECT("$F"&amp;ROW()-KF9&amp;":$K"&amp;ROW()-KF9))&lt;&gt;COUNTA(INDIRECT("$F"&amp;ROW()&amp;":$K"&amp;ROW()))),OFFSET(KG9,-KF9,-1),"Ok")</f>
        <v>Ok</v>
      </c>
      <c r="KH9" s="75"/>
      <c r="KI9" s="27" t="s">
        <v>273</v>
      </c>
      <c r="KJ9" s="47"/>
      <c r="KM9" s="17">
        <v>5</v>
      </c>
      <c r="KN9" s="16" t="str">
        <f t="shared" ca="1" si="10"/>
        <v>Ok</v>
      </c>
      <c r="KO9" s="75"/>
      <c r="KP9" s="27" t="s">
        <v>280</v>
      </c>
      <c r="KQ9" s="47"/>
    </row>
    <row r="10" spans="3:303" ht="51.75" x14ac:dyDescent="0.3">
      <c r="L10" s="16">
        <v>6</v>
      </c>
      <c r="M10" s="16" t="str">
        <f t="shared" ca="1" si="0"/>
        <v>Ok</v>
      </c>
      <c r="N10" s="75"/>
      <c r="O10" s="5" t="s">
        <v>31</v>
      </c>
      <c r="P10" s="50"/>
      <c r="AU10" s="17">
        <v>6</v>
      </c>
      <c r="AV10" s="16"/>
      <c r="AW10" s="75"/>
      <c r="AX10" s="27" t="s">
        <v>76</v>
      </c>
      <c r="AY10" s="47"/>
      <c r="BB10" s="17">
        <v>6</v>
      </c>
      <c r="BC10" s="16"/>
      <c r="BD10" s="75"/>
      <c r="BE10" s="27" t="s">
        <v>53</v>
      </c>
      <c r="BF10" s="47"/>
      <c r="CD10" s="17">
        <v>6</v>
      </c>
      <c r="CE10" s="16"/>
      <c r="CF10" s="75"/>
      <c r="CG10" s="5" t="s">
        <v>163</v>
      </c>
      <c r="CH10" s="47"/>
      <c r="CK10" s="17">
        <v>6</v>
      </c>
      <c r="CL10" s="16"/>
      <c r="CM10" s="108"/>
      <c r="CN10" s="5" t="s">
        <v>365</v>
      </c>
      <c r="CO10" s="47"/>
      <c r="FJ10" s="17">
        <v>6</v>
      </c>
      <c r="FK10" s="16"/>
      <c r="FL10" s="75"/>
      <c r="FM10" s="5" t="s">
        <v>16</v>
      </c>
      <c r="FN10" s="47"/>
      <c r="FQ10" s="17">
        <v>6</v>
      </c>
      <c r="FR10" s="16" t="str">
        <f t="shared" ca="1" si="2"/>
        <v>Ok</v>
      </c>
      <c r="FS10" s="75"/>
      <c r="FT10" s="27" t="s">
        <v>204</v>
      </c>
      <c r="FU10" s="47"/>
      <c r="FX10" s="17">
        <v>6</v>
      </c>
      <c r="FY10" s="16" t="str">
        <f t="shared" ca="1" si="3"/>
        <v>Ok</v>
      </c>
      <c r="FZ10" s="75"/>
      <c r="GA10" s="27" t="s">
        <v>205</v>
      </c>
      <c r="GB10" s="47"/>
      <c r="GE10" s="17">
        <v>6</v>
      </c>
      <c r="GF10" s="16" t="str">
        <f t="shared" ca="1" si="4"/>
        <v>Ok</v>
      </c>
      <c r="GG10" s="75"/>
      <c r="GH10" s="27" t="s">
        <v>216</v>
      </c>
      <c r="GI10" s="50"/>
      <c r="GL10" s="17">
        <v>6</v>
      </c>
      <c r="GM10" s="16" t="str">
        <f t="shared" ca="1" si="5"/>
        <v>Ok</v>
      </c>
      <c r="GN10" s="145"/>
      <c r="GO10" s="27" t="s">
        <v>215</v>
      </c>
      <c r="GP10" s="50"/>
      <c r="GS10" s="17">
        <v>6</v>
      </c>
      <c r="GT10" s="16" t="str">
        <f t="shared" ca="1" si="6"/>
        <v>Ok</v>
      </c>
      <c r="GU10" s="75"/>
      <c r="GV10" s="27" t="s">
        <v>226</v>
      </c>
      <c r="GW10" s="47"/>
      <c r="GZ10" s="17">
        <v>6</v>
      </c>
      <c r="HA10" s="16" t="str">
        <f t="shared" ca="1" si="7"/>
        <v>Ok</v>
      </c>
      <c r="HB10" s="39"/>
      <c r="HC10" s="27" t="s">
        <v>408</v>
      </c>
      <c r="HD10" s="47"/>
      <c r="HG10" s="17">
        <v>6</v>
      </c>
      <c r="HH10" s="16" t="str">
        <f ca="1">IF(AND(PropertyQ8=ForCodesYES,COUNTA(INDIRECT("$F"&amp;ROW()-HG10&amp;":$K"&amp;ROW()-HG10))&lt;&gt;COUNTA(INDIRECT("$F"&amp;ROW()&amp;":$K"&amp;ROW()))),OFFSET(HH10,-HG10,-1),"Ok")</f>
        <v>Ok</v>
      </c>
      <c r="HI10" s="75"/>
      <c r="HJ10" s="27" t="s">
        <v>229</v>
      </c>
      <c r="HK10" s="47"/>
      <c r="HN10" s="17">
        <v>6</v>
      </c>
      <c r="HO10" s="16" t="str">
        <f ca="1">IF(AND(PropertyQ9=ForCodesYES,COUNTA(INDIRECT("$F"&amp;ROW()-HN10&amp;":$K"&amp;ROW()-HN10))&lt;&gt;COUNTA(INDIRECT("$F"&amp;ROW()&amp;":$K"&amp;ROW()))),OFFSET(HO10,-HN10,-1),"Ok")</f>
        <v>Ok</v>
      </c>
      <c r="HP10" s="75"/>
      <c r="HQ10" s="27" t="s">
        <v>229</v>
      </c>
      <c r="HR10" s="47"/>
      <c r="HU10" s="17">
        <v>6</v>
      </c>
      <c r="HV10" s="16" t="str">
        <f ca="1">IF(AND(PropertyQ10=ForCodesYES,COUNTA(INDIRECT("$F"&amp;ROW()-HU10&amp;":$K"&amp;ROW()-HU10))&lt;&gt;COUNTA(INDIRECT("$F"&amp;ROW()&amp;":$K"&amp;ROW()))),OFFSET(HV10,-HU10,-1),"Ok")</f>
        <v>Ok</v>
      </c>
      <c r="HW10" s="75"/>
      <c r="HX10" s="27" t="s">
        <v>229</v>
      </c>
      <c r="HY10" s="50"/>
      <c r="IB10" s="17">
        <v>6</v>
      </c>
      <c r="IC10" s="16" t="str">
        <f ca="1">IF(AND(PropertyQ11=ForCodesYES,COUNTA(INDIRECT("$F"&amp;ROW()-IB10&amp;":$K"&amp;ROW()-IB10))&lt;&gt;COUNTA(INDIRECT("$F"&amp;ROW()&amp;":$K"&amp;ROW()))),OFFSET(IC10,-IB10,-1),"Ok")</f>
        <v>Ok</v>
      </c>
      <c r="ID10" s="145"/>
      <c r="IE10" s="27" t="s">
        <v>229</v>
      </c>
      <c r="IF10" s="50"/>
      <c r="II10" s="17">
        <v>6</v>
      </c>
      <c r="IJ10" s="16" t="str">
        <f t="shared" ca="1" si="8"/>
        <v>Ok</v>
      </c>
      <c r="IK10" s="75"/>
      <c r="IL10" s="27" t="s">
        <v>254</v>
      </c>
      <c r="IM10" s="47"/>
      <c r="IP10" s="17">
        <v>6</v>
      </c>
      <c r="IQ10" s="16" t="str">
        <f t="shared" ca="1" si="9"/>
        <v>Ok</v>
      </c>
      <c r="IR10" s="145"/>
      <c r="IS10" s="27" t="s">
        <v>229</v>
      </c>
      <c r="IT10" s="50"/>
      <c r="JD10" s="17">
        <v>6</v>
      </c>
      <c r="JE10" s="16" t="str">
        <f ca="1">IF(AND(PropertyQ15=ForCodesYES,COUNTA(INDIRECT("$F"&amp;ROW()-JD10&amp;":$K"&amp;ROW()-JD10))&lt;&gt;COUNTA(INDIRECT("$F"&amp;ROW()&amp;":$K"&amp;ROW()))),OFFSET(JE10,-JD10,-1),"Ok")</f>
        <v>Ok</v>
      </c>
      <c r="JF10" s="75"/>
      <c r="JG10" s="27" t="s">
        <v>229</v>
      </c>
      <c r="JH10" s="50"/>
      <c r="JK10" s="17">
        <v>6</v>
      </c>
      <c r="JL10" s="16" t="str">
        <f ca="1">IF(AND(PropertyQ16=ForCodesYES,COUNTA(INDIRECT("$F"&amp;ROW()-JK10&amp;":$K"&amp;ROW()-JK10))&lt;&gt;COUNTA(INDIRECT("$F"&amp;ROW()&amp;":$K"&amp;ROW()))),OFFSET(JL10,-JK10,-1),"Ok")</f>
        <v>Ok</v>
      </c>
      <c r="JM10" s="75"/>
      <c r="JN10" s="27" t="s">
        <v>229</v>
      </c>
      <c r="JO10" s="50"/>
      <c r="JR10" s="17">
        <v>6</v>
      </c>
      <c r="JS10" s="16"/>
      <c r="JT10" s="39"/>
      <c r="JU10" s="53" t="s">
        <v>267</v>
      </c>
      <c r="JV10" s="54"/>
      <c r="JY10" s="17">
        <v>6</v>
      </c>
      <c r="JZ10" s="16" t="str">
        <f ca="1">IF(AND(PropertyQ18=ForCodesYES,COUNTA(INDIRECT("$F"&amp;ROW()-JY10&amp;":$K"&amp;ROW()-JY10))&lt;&gt;COUNTA(INDIRECT("$F"&amp;ROW()&amp;":$K"&amp;ROW()))),OFFSET(JZ10,-JY10,-1),"Ok")</f>
        <v>Ok</v>
      </c>
      <c r="KA10" s="75"/>
      <c r="KB10" s="27" t="s">
        <v>260</v>
      </c>
      <c r="KC10" s="50"/>
      <c r="KF10" s="17">
        <v>6</v>
      </c>
      <c r="KG10" s="16" t="str">
        <f ca="1">IF(AND(PropertyQ19=ForCodesYES,COUNTA(INDIRECT("$F"&amp;ROW()-KF10&amp;":$K"&amp;ROW()-KF10))&lt;&gt;COUNTA(INDIRECT("$F"&amp;ROW()&amp;":$K"&amp;ROW()))),OFFSET(KG10,-KF10,-1),"Ok")</f>
        <v>Ok</v>
      </c>
      <c r="KH10" s="75"/>
      <c r="KI10" s="27" t="s">
        <v>421</v>
      </c>
      <c r="KJ10" s="47"/>
      <c r="KM10" s="17">
        <v>6</v>
      </c>
      <c r="KN10" s="16" t="str">
        <f t="shared" ca="1" si="10"/>
        <v>Ok</v>
      </c>
      <c r="KO10" s="75"/>
      <c r="KP10" s="27" t="s">
        <v>281</v>
      </c>
      <c r="KQ10" s="50"/>
    </row>
    <row r="11" spans="3:303" ht="51.75" x14ac:dyDescent="0.3">
      <c r="L11" s="16">
        <v>7</v>
      </c>
      <c r="M11" s="16"/>
      <c r="N11" s="75"/>
      <c r="O11" s="5" t="s">
        <v>32</v>
      </c>
      <c r="P11" s="50"/>
      <c r="AU11" s="17">
        <v>7</v>
      </c>
      <c r="AV11" s="16"/>
      <c r="AW11" s="75"/>
      <c r="AX11" s="27" t="s">
        <v>77</v>
      </c>
      <c r="AY11" s="47"/>
      <c r="FJ11" s="17">
        <v>7</v>
      </c>
      <c r="FK11" s="16"/>
      <c r="FL11" s="75"/>
      <c r="FM11" s="5" t="s">
        <v>17</v>
      </c>
      <c r="FN11" s="47"/>
      <c r="FQ11" s="17">
        <v>7</v>
      </c>
      <c r="FR11" s="16" t="str">
        <f t="shared" ca="1" si="2"/>
        <v>Ok</v>
      </c>
      <c r="FS11" s="75"/>
      <c r="FT11" s="27" t="s">
        <v>205</v>
      </c>
      <c r="FU11" s="47"/>
      <c r="FX11" s="17">
        <v>7</v>
      </c>
      <c r="FY11" s="16" t="str">
        <f t="shared" ca="1" si="3"/>
        <v>Ok</v>
      </c>
      <c r="FZ11" s="75"/>
      <c r="GA11" s="27" t="s">
        <v>402</v>
      </c>
      <c r="GB11" s="47"/>
      <c r="GE11" s="17">
        <v>7</v>
      </c>
      <c r="GF11" s="16" t="str">
        <f t="shared" ca="1" si="4"/>
        <v>Ok</v>
      </c>
      <c r="GG11" s="75"/>
      <c r="GH11" s="27" t="s">
        <v>217</v>
      </c>
      <c r="GI11" s="47"/>
      <c r="GL11" s="17">
        <v>7</v>
      </c>
      <c r="GM11" s="16" t="str">
        <f t="shared" ca="1" si="5"/>
        <v>Ok</v>
      </c>
      <c r="GN11" s="146"/>
      <c r="GO11" s="27" t="s">
        <v>402</v>
      </c>
      <c r="GP11" s="50"/>
      <c r="GS11" s="17">
        <v>7</v>
      </c>
      <c r="GT11" s="16"/>
      <c r="GU11" s="75"/>
      <c r="GV11" s="53" t="s">
        <v>227</v>
      </c>
      <c r="GW11" s="54"/>
      <c r="GZ11" s="17">
        <v>7</v>
      </c>
      <c r="HA11" s="16"/>
      <c r="HB11" s="39"/>
      <c r="HC11" s="53" t="s">
        <v>227</v>
      </c>
      <c r="HD11" s="54"/>
      <c r="HG11" s="17">
        <v>7</v>
      </c>
      <c r="HH11" s="16" t="str">
        <f ca="1">IF(AND(PropertyQ8=ForCodesYES,COUNTA(INDIRECT("$F"&amp;ROW()-HG11&amp;":$K"&amp;ROW()-HG11))&lt;&gt;COUNTA(INDIRECT("$F"&amp;ROW()&amp;":$K"&amp;ROW()))),OFFSET(HH11,-HG11,-1),"Ok")</f>
        <v>Ok</v>
      </c>
      <c r="HI11" s="75"/>
      <c r="HJ11" s="27" t="s">
        <v>412</v>
      </c>
      <c r="HK11" s="47"/>
      <c r="HN11" s="17">
        <v>7</v>
      </c>
      <c r="HO11" s="16" t="str">
        <f ca="1">IF(AND(PropertyQ9=ForCodesYES,COUNTA(INDIRECT("$F"&amp;ROW()-HN11&amp;":$K"&amp;ROW()-HN11))&lt;&gt;COUNTA(INDIRECT("$F"&amp;ROW()&amp;":$K"&amp;ROW()))),OFFSET(HO11,-HN11,-1),"Ok")</f>
        <v>Ok</v>
      </c>
      <c r="HP11" s="75"/>
      <c r="HQ11" s="27" t="s">
        <v>412</v>
      </c>
      <c r="HR11" s="47"/>
      <c r="HU11" s="17">
        <v>7</v>
      </c>
      <c r="HV11" s="16" t="str">
        <f ca="1">IF(AND(PropertyQ10=ForCodesYES,COUNTA(INDIRECT("$F"&amp;ROW()-HU11&amp;":$K"&amp;ROW()-HU11))&lt;&gt;COUNTA(INDIRECT("$F"&amp;ROW()&amp;":$K"&amp;ROW()))),OFFSET(HV11,-HU11,-1),"Ok")</f>
        <v>Ok</v>
      </c>
      <c r="HW11" s="75"/>
      <c r="HX11" s="27" t="s">
        <v>412</v>
      </c>
      <c r="HY11" s="47"/>
      <c r="IB11" s="17">
        <v>7</v>
      </c>
      <c r="IC11" s="16" t="str">
        <f ca="1">IF(AND(PropertyQ11=ForCodesYES,COUNTA(INDIRECT("$F"&amp;ROW()-IB11&amp;":$K"&amp;ROW()-IB11))&lt;&gt;COUNTA(INDIRECT("$F"&amp;ROW()&amp;":$K"&amp;ROW()))),OFFSET(IC11,-IB11,-1),"Ok")</f>
        <v>Ok</v>
      </c>
      <c r="ID11" s="145"/>
      <c r="IE11" s="27" t="s">
        <v>416</v>
      </c>
      <c r="IF11" s="50"/>
      <c r="II11" s="17">
        <v>7</v>
      </c>
      <c r="IJ11" s="16" t="str">
        <f t="shared" ca="1" si="8"/>
        <v>Ok</v>
      </c>
      <c r="IK11" s="75"/>
      <c r="IL11" s="27" t="s">
        <v>253</v>
      </c>
      <c r="IM11" s="50"/>
      <c r="IP11" s="17">
        <v>7</v>
      </c>
      <c r="IQ11" s="16" t="str">
        <f t="shared" ca="1" si="9"/>
        <v>Ok</v>
      </c>
      <c r="IR11" s="146"/>
      <c r="IS11" s="27" t="s">
        <v>420</v>
      </c>
      <c r="IT11" s="50"/>
      <c r="JD11" s="17">
        <v>7</v>
      </c>
      <c r="JE11" s="16" t="str">
        <f ca="1">IF(AND(PropertyQ15=ForCodesYES,COUNTA(INDIRECT("$F"&amp;ROW()-JD11&amp;":$K"&amp;ROW()-JD11))&lt;&gt;COUNTA(INDIRECT("$F"&amp;ROW()&amp;":$K"&amp;ROW()))),OFFSET(JE11,-JD11,-1),"Ok")</f>
        <v>Ok</v>
      </c>
      <c r="JF11" s="75"/>
      <c r="JG11" s="27" t="s">
        <v>260</v>
      </c>
      <c r="JH11" s="50"/>
      <c r="JK11" s="17">
        <v>7</v>
      </c>
      <c r="JL11" s="16" t="str">
        <f ca="1">IF(AND(PropertyQ16=ForCodesYES,COUNTA(INDIRECT("$F"&amp;ROW()-JK11&amp;":$K"&amp;ROW()-JK11))&lt;&gt;COUNTA(INDIRECT("$F"&amp;ROW()&amp;":$K"&amp;ROW()))),OFFSET(JL11,-JK11,-1),"Ok")</f>
        <v>Ok</v>
      </c>
      <c r="JM11" s="75"/>
      <c r="JN11" s="27" t="s">
        <v>260</v>
      </c>
      <c r="JO11" s="50"/>
      <c r="JR11" s="17">
        <v>7</v>
      </c>
      <c r="JS11" s="16" t="str">
        <f ca="1">IF(AND(PropertyQ17=ForCodesYES,COUNTA(INDIRECT("$F"&amp;ROW()-JR11&amp;":$K"&amp;ROW()-JR11))&lt;&gt;COUNTA(INDIRECT("$F"&amp;ROW()&amp;":$K"&amp;ROW()))),OFFSET(JS11,-JR11,-1),"Ok")</f>
        <v>Ok</v>
      </c>
      <c r="JT11" s="39"/>
      <c r="JU11" s="27" t="s">
        <v>421</v>
      </c>
      <c r="JV11" s="47"/>
      <c r="KF11" s="17">
        <v>7</v>
      </c>
      <c r="KG11" s="16" t="str">
        <f ca="1">IF(AND(PropertyQ19=ForCodesYES,COUNTA(INDIRECT("$F"&amp;ROW()-KF11&amp;":$K"&amp;ROW()-KF11))&lt;&gt;COUNTA(INDIRECT("$F"&amp;ROW()&amp;":$K"&amp;ROW()))),OFFSET(KG11,-KF11,-1),"Ok")</f>
        <v>Ok</v>
      </c>
      <c r="KH11" s="75"/>
      <c r="KI11" s="27" t="s">
        <v>229</v>
      </c>
      <c r="KJ11" s="50"/>
      <c r="KM11" s="17">
        <v>7</v>
      </c>
      <c r="KN11" s="16"/>
      <c r="KO11" s="75"/>
      <c r="KP11" s="27" t="s">
        <v>279</v>
      </c>
      <c r="KQ11" s="47"/>
    </row>
    <row r="12" spans="3:303" ht="34.5" x14ac:dyDescent="0.3">
      <c r="F12" s="60"/>
      <c r="FJ12" s="17">
        <v>8</v>
      </c>
      <c r="FK12" s="16"/>
      <c r="FL12" s="75"/>
      <c r="FM12" s="5" t="s">
        <v>18</v>
      </c>
      <c r="FN12" s="52"/>
      <c r="FQ12" s="17">
        <v>8</v>
      </c>
      <c r="FR12" s="16" t="str">
        <f t="shared" ca="1" si="2"/>
        <v>Ok</v>
      </c>
      <c r="FS12" s="75"/>
      <c r="FT12" s="27" t="s">
        <v>206</v>
      </c>
      <c r="FU12" s="50"/>
      <c r="GE12" s="17">
        <v>8</v>
      </c>
      <c r="GF12" s="16" t="str">
        <f t="shared" ca="1" si="4"/>
        <v>Ok</v>
      </c>
      <c r="GG12" s="75"/>
      <c r="GH12" s="27" t="s">
        <v>439</v>
      </c>
      <c r="GI12" s="47"/>
      <c r="GS12" s="17">
        <v>8</v>
      </c>
      <c r="GT12" s="16" t="str">
        <f ca="1">IF(AND(PropertyQ6=ForCodesYES,COUNTA(INDIRECT("$F"&amp;ROW()-GS12&amp;":$K"&amp;ROW()-GS12))&lt;&gt;COUNTA(INDIRECT("$F"&amp;ROW()&amp;":$K"&amp;ROW()))),OFFSET(GT12,-GS12,-1),"Ok")</f>
        <v>Ok</v>
      </c>
      <c r="GU12" s="75"/>
      <c r="GV12" s="27" t="s">
        <v>228</v>
      </c>
      <c r="GW12" s="47"/>
      <c r="GZ12" s="17">
        <v>8</v>
      </c>
      <c r="HA12" s="16" t="str">
        <f ca="1">IF(AND(PropertyQ7=ForCodesYES,COUNTA(INDIRECT("$F"&amp;ROW()-GZ12&amp;":$K"&amp;ROW()-GZ12))&lt;&gt;COUNTA(INDIRECT("$F"&amp;ROW()&amp;":$K"&amp;ROW()))),OFFSET(HA12,-GZ12,-1),"Ok")</f>
        <v>Ok</v>
      </c>
      <c r="HB12" s="39"/>
      <c r="HC12" s="27" t="s">
        <v>228</v>
      </c>
      <c r="HD12" s="47"/>
      <c r="IB12" s="17">
        <v>8</v>
      </c>
      <c r="IC12" s="16" t="str">
        <f ca="1">IF(AND(PropertyQ11=ForCodesYES,COUNTA(INDIRECT("$F"&amp;ROW()-IB12&amp;":$K"&amp;ROW()-IB12))&lt;&gt;COUNTA(INDIRECT("$F"&amp;ROW()&amp;":$K"&amp;ROW()))),OFFSET(IC12,-IB12,-1),"Ok")</f>
        <v>Ok</v>
      </c>
      <c r="ID12" s="146"/>
      <c r="IE12" s="27" t="s">
        <v>414</v>
      </c>
      <c r="IF12" s="50"/>
      <c r="JR12" s="17">
        <v>8</v>
      </c>
      <c r="JS12" s="16" t="str">
        <f ca="1">IF(AND(PropertyQ17=ForCodesYES,COUNTA(INDIRECT("$F"&amp;ROW()-JR12&amp;":$K"&amp;ROW()-JR12))&lt;&gt;COUNTA(INDIRECT("$F"&amp;ROW()&amp;":$K"&amp;ROW()))),OFFSET(JS12,-JR12,-1),"Ok")</f>
        <v>Ok</v>
      </c>
      <c r="JT12" s="39"/>
      <c r="JU12" s="27" t="s">
        <v>229</v>
      </c>
      <c r="JV12" s="50"/>
      <c r="KF12" s="17">
        <v>8</v>
      </c>
      <c r="KG12" s="16" t="str">
        <f ca="1">IF(AND(PropertyQ19=ForCodesYES,COUNTA(INDIRECT("$F"&amp;ROW()-KF12&amp;":$K"&amp;ROW()-KF12))&lt;&gt;COUNTA(INDIRECT("$F"&amp;ROW()&amp;":$K"&amp;ROW()))),OFFSET(KG12,-KF12,-1),"Ok")</f>
        <v>Ok</v>
      </c>
      <c r="KH12" s="75"/>
      <c r="KI12" s="27" t="s">
        <v>260</v>
      </c>
      <c r="KJ12" s="50"/>
    </row>
    <row r="13" spans="3:303" ht="34.5" x14ac:dyDescent="0.3">
      <c r="F13" s="60"/>
      <c r="FJ13" s="17">
        <v>9</v>
      </c>
      <c r="FK13" s="16" t="str">
        <f t="shared" ca="1" si="1"/>
        <v>Ok</v>
      </c>
      <c r="FL13" s="75"/>
      <c r="FM13" s="5" t="s">
        <v>34</v>
      </c>
      <c r="FN13" s="47"/>
      <c r="FQ13" s="17">
        <v>9</v>
      </c>
      <c r="FR13" s="16" t="str">
        <f t="shared" ca="1" si="2"/>
        <v>Ok</v>
      </c>
      <c r="FS13" s="75"/>
      <c r="FT13" s="27" t="s">
        <v>451</v>
      </c>
      <c r="FU13" s="47"/>
      <c r="GE13" s="17">
        <v>9</v>
      </c>
      <c r="GF13" s="16" t="str">
        <f t="shared" ca="1" si="4"/>
        <v>Ok</v>
      </c>
      <c r="GG13" s="75"/>
      <c r="GH13" s="27" t="s">
        <v>440</v>
      </c>
      <c r="GI13" s="47"/>
      <c r="GS13" s="17">
        <v>9</v>
      </c>
      <c r="GT13" s="16" t="str">
        <f ca="1">IF(AND(PropertyQ6=ForCodesYES,COUNTA(INDIRECT("$F"&amp;ROW()-GS13&amp;":$K"&amp;ROW()-GS13))&lt;&gt;COUNTA(INDIRECT("$F"&amp;ROW()&amp;":$K"&amp;ROW()))),OFFSET(GT13,-GS13,-1),"Ok")</f>
        <v>Ok</v>
      </c>
      <c r="GU13" s="75"/>
      <c r="GV13" s="27" t="s">
        <v>229</v>
      </c>
      <c r="GW13" s="50"/>
      <c r="GZ13" s="17">
        <v>9</v>
      </c>
      <c r="HA13" s="16" t="str">
        <f ca="1">IF(AND(PropertyQ7=ForCodesYES,COUNTA(INDIRECT("$F"&amp;ROW()-GZ13&amp;":$K"&amp;ROW()-GZ13))&lt;&gt;COUNTA(INDIRECT("$F"&amp;ROW()&amp;":$K"&amp;ROW()))),OFFSET(HA13,-GZ13,-1),"Ok")</f>
        <v>Ok</v>
      </c>
      <c r="HB13" s="39"/>
      <c r="HC13" s="27" t="s">
        <v>229</v>
      </c>
      <c r="HD13" s="50"/>
      <c r="JR13" s="17">
        <v>9</v>
      </c>
      <c r="JS13" s="16" t="str">
        <f ca="1">IF(AND(PropertyQ17=ForCodesYES,COUNTA(INDIRECT("$F"&amp;ROW()-JR13&amp;":$K"&amp;ROW()-JR13))&lt;&gt;COUNTA(INDIRECT("$F"&amp;ROW()&amp;":$K"&amp;ROW()))),OFFSET(JS13,-JR13,-1),"Ok")</f>
        <v>Ok</v>
      </c>
      <c r="JT13" s="68"/>
      <c r="JU13" s="27" t="s">
        <v>260</v>
      </c>
      <c r="JV13" s="50"/>
    </row>
    <row r="14" spans="3:303" ht="17.25" x14ac:dyDescent="0.3">
      <c r="FJ14" s="17">
        <v>10</v>
      </c>
      <c r="FK14" s="16" t="str">
        <f t="shared" ca="1" si="1"/>
        <v>Ok</v>
      </c>
      <c r="FL14" s="75"/>
      <c r="FM14" s="5" t="s">
        <v>192</v>
      </c>
      <c r="FN14" s="47"/>
      <c r="FQ14" s="17">
        <v>10</v>
      </c>
      <c r="FR14" s="16" t="str">
        <f t="shared" ca="1" si="2"/>
        <v>Ok</v>
      </c>
      <c r="FS14" s="75"/>
      <c r="FT14" s="27" t="s">
        <v>439</v>
      </c>
      <c r="FU14" s="47"/>
      <c r="GS14" s="17">
        <v>10</v>
      </c>
      <c r="GT14" s="16" t="str">
        <f ca="1">IF(AND(PropertyQ6=ForCodesYES,COUNTA(INDIRECT("$F"&amp;ROW()-GS14&amp;":$K"&amp;ROW()-GS14))&lt;&gt;COUNTA(INDIRECT("$F"&amp;ROW()&amp;":$K"&amp;ROW()))),OFFSET(GT14,-GS14,-1),"Ok")</f>
        <v>Ok</v>
      </c>
      <c r="GU14" s="75"/>
      <c r="GV14" s="27" t="s">
        <v>230</v>
      </c>
      <c r="GW14" s="47"/>
      <c r="GZ14" s="17">
        <v>10</v>
      </c>
      <c r="HA14" s="16" t="str">
        <f ca="1">IF(AND(PropertyQ7=ForCodesYES,COUNTA(INDIRECT("$F"&amp;ROW()-GZ14&amp;":$K"&amp;ROW()-GZ14))&lt;&gt;COUNTA(INDIRECT("$F"&amp;ROW()&amp;":$K"&amp;ROW()))),OFFSET(HA14,-GZ14,-1),"Ok")</f>
        <v>Ok</v>
      </c>
      <c r="HB14" s="68"/>
      <c r="HC14" s="27" t="s">
        <v>230</v>
      </c>
      <c r="HD14" s="47"/>
    </row>
    <row r="15" spans="3:303" ht="17.25" x14ac:dyDescent="0.25">
      <c r="FJ15" s="17">
        <v>11</v>
      </c>
      <c r="FK15" s="16" t="str">
        <f t="shared" ca="1" si="1"/>
        <v>Ok</v>
      </c>
      <c r="FL15" s="75"/>
      <c r="FM15" s="5" t="s">
        <v>193</v>
      </c>
      <c r="FN15" s="47"/>
      <c r="FQ15" s="17">
        <v>11</v>
      </c>
      <c r="FR15" s="16" t="str">
        <f t="shared" ca="1" si="2"/>
        <v>Ok</v>
      </c>
      <c r="FS15" s="75"/>
      <c r="FT15" s="27" t="s">
        <v>440</v>
      </c>
      <c r="FU15" s="47"/>
    </row>
    <row r="16" spans="3:303" ht="34.5" x14ac:dyDescent="0.25">
      <c r="FJ16" s="17">
        <v>12</v>
      </c>
      <c r="FK16" s="16"/>
      <c r="FL16" s="75"/>
      <c r="FM16" s="5" t="s">
        <v>194</v>
      </c>
      <c r="FN16" s="47"/>
    </row>
    <row r="17" spans="166:170" ht="13.9" customHeight="1" x14ac:dyDescent="0.25">
      <c r="FJ17" s="17">
        <v>13</v>
      </c>
      <c r="FK17" s="16"/>
      <c r="FL17" s="75"/>
      <c r="FM17" s="5" t="s">
        <v>84</v>
      </c>
      <c r="FN17" s="47"/>
    </row>
  </sheetData>
  <mergeCells count="84">
    <mergeCell ref="JM4:JM11"/>
    <mergeCell ref="KA4:KA10"/>
    <mergeCell ref="KO4:KO11"/>
    <mergeCell ref="DF2:DJ2"/>
    <mergeCell ref="DH4:DH7"/>
    <mergeCell ref="HI4:HI11"/>
    <mergeCell ref="FL4:FL17"/>
    <mergeCell ref="FS4:FS15"/>
    <mergeCell ref="GG4:GG13"/>
    <mergeCell ref="EO2:ES2"/>
    <mergeCell ref="EV2:EZ2"/>
    <mergeCell ref="EX4:EX7"/>
    <mergeCell ref="FC2:FG2"/>
    <mergeCell ref="FE4:FE9"/>
    <mergeCell ref="HP4:HP11"/>
    <mergeCell ref="DO4:DO8"/>
    <mergeCell ref="E4:E8"/>
    <mergeCell ref="C2:G2"/>
    <mergeCell ref="AN2:AR2"/>
    <mergeCell ref="AP4:AP9"/>
    <mergeCell ref="AG2:AK2"/>
    <mergeCell ref="AI4:AI9"/>
    <mergeCell ref="S2:W2"/>
    <mergeCell ref="U4:U8"/>
    <mergeCell ref="Z2:AD2"/>
    <mergeCell ref="AB4:AB8"/>
    <mergeCell ref="L2:P2"/>
    <mergeCell ref="N4:N11"/>
    <mergeCell ref="AU2:AY2"/>
    <mergeCell ref="BW2:CA2"/>
    <mergeCell ref="BY4:BY9"/>
    <mergeCell ref="AW4:AW11"/>
    <mergeCell ref="CD2:CH2"/>
    <mergeCell ref="CF4:CF10"/>
    <mergeCell ref="BB2:BF2"/>
    <mergeCell ref="BD4:BD10"/>
    <mergeCell ref="CY2:DC2"/>
    <mergeCell ref="DA4:DA8"/>
    <mergeCell ref="BI2:BM2"/>
    <mergeCell ref="BK4:BK9"/>
    <mergeCell ref="BP2:BT2"/>
    <mergeCell ref="BR4:BR9"/>
    <mergeCell ref="CK2:CO2"/>
    <mergeCell ref="CR2:CV2"/>
    <mergeCell ref="CT4:CT9"/>
    <mergeCell ref="CM4:CM10"/>
    <mergeCell ref="DM2:DQ2"/>
    <mergeCell ref="EH2:EL2"/>
    <mergeCell ref="EJ4:EJ9"/>
    <mergeCell ref="DT2:DX2"/>
    <mergeCell ref="GL2:GP2"/>
    <mergeCell ref="DV4:DV8"/>
    <mergeCell ref="EA2:EE2"/>
    <mergeCell ref="EC4:EC7"/>
    <mergeCell ref="FQ2:FU2"/>
    <mergeCell ref="FJ2:FN2"/>
    <mergeCell ref="GS2:GW2"/>
    <mergeCell ref="FX2:GB2"/>
    <mergeCell ref="FZ4:FZ11"/>
    <mergeCell ref="HG2:HK2"/>
    <mergeCell ref="GN4:GN11"/>
    <mergeCell ref="HN2:HR2"/>
    <mergeCell ref="IR4:IR11"/>
    <mergeCell ref="GZ2:HD2"/>
    <mergeCell ref="IW2:JA2"/>
    <mergeCell ref="HW4:HW11"/>
    <mergeCell ref="IY4:IY9"/>
    <mergeCell ref="HU2:HY2"/>
    <mergeCell ref="JF4:JF11"/>
    <mergeCell ref="IK4:IK11"/>
    <mergeCell ref="EQ4:EQ9"/>
    <mergeCell ref="KM2:KQ2"/>
    <mergeCell ref="JR2:JV2"/>
    <mergeCell ref="JY2:KC2"/>
    <mergeCell ref="KF2:KJ2"/>
    <mergeCell ref="KH4:KH12"/>
    <mergeCell ref="JD2:JH2"/>
    <mergeCell ref="JK2:JO2"/>
    <mergeCell ref="IB2:IF2"/>
    <mergeCell ref="II2:IM2"/>
    <mergeCell ref="IP2:IT2"/>
    <mergeCell ref="GU4:GU14"/>
    <mergeCell ref="GE2:GI2"/>
    <mergeCell ref="ID4:ID12"/>
  </mergeCells>
  <conditionalFormatting sqref="G5:G8 HD10 JV7:JV9 IF5:IF6">
    <cfRule type="expression" dxfId="149" priority="337">
      <formula>G5=""</formula>
    </cfRule>
  </conditionalFormatting>
  <conditionalFormatting sqref="W5:W8">
    <cfRule type="expression" dxfId="148" priority="325">
      <formula>W5=""</formula>
    </cfRule>
  </conditionalFormatting>
  <conditionalFormatting sqref="AD5:AD8">
    <cfRule type="expression" dxfId="147" priority="324">
      <formula>AD5=""</formula>
    </cfRule>
  </conditionalFormatting>
  <conditionalFormatting sqref="AK5:AK7">
    <cfRule type="expression" dxfId="146" priority="323">
      <formula>AK5=""</formula>
    </cfRule>
  </conditionalFormatting>
  <conditionalFormatting sqref="AK9">
    <cfRule type="expression" dxfId="145" priority="322">
      <formula>AK9=""</formula>
    </cfRule>
  </conditionalFormatting>
  <conditionalFormatting sqref="AR5:AR7">
    <cfRule type="expression" dxfId="144" priority="320">
      <formula>AR5=""</formula>
    </cfRule>
  </conditionalFormatting>
  <conditionalFormatting sqref="AR8:AR9">
    <cfRule type="expression" dxfId="143" priority="319">
      <formula>AR8=""</formula>
    </cfRule>
  </conditionalFormatting>
  <conditionalFormatting sqref="AY5:AY7">
    <cfRule type="expression" dxfId="142" priority="317">
      <formula>AY5=""</formula>
    </cfRule>
  </conditionalFormatting>
  <conditionalFormatting sqref="AY8:AY9">
    <cfRule type="expression" dxfId="141" priority="316">
      <formula>AY8=""</formula>
    </cfRule>
  </conditionalFormatting>
  <conditionalFormatting sqref="AY10:AY11">
    <cfRule type="expression" dxfId="140" priority="315">
      <formula>AY10=""</formula>
    </cfRule>
  </conditionalFormatting>
  <conditionalFormatting sqref="BT5:BT7">
    <cfRule type="expression" dxfId="139" priority="311">
      <formula>BT5=""</formula>
    </cfRule>
  </conditionalFormatting>
  <conditionalFormatting sqref="BT8:BT9">
    <cfRule type="expression" dxfId="138" priority="310">
      <formula>BT8=""</formula>
    </cfRule>
  </conditionalFormatting>
  <conditionalFormatting sqref="CA5:CA7">
    <cfRule type="expression" dxfId="137" priority="309">
      <formula>CA5=""</formula>
    </cfRule>
  </conditionalFormatting>
  <conditionalFormatting sqref="CA8:CA9">
    <cfRule type="expression" dxfId="136" priority="308">
      <formula>CA8=""</formula>
    </cfRule>
  </conditionalFormatting>
  <conditionalFormatting sqref="CH5:CH8">
    <cfRule type="expression" dxfId="135" priority="306">
      <formula>CH5=""</formula>
    </cfRule>
  </conditionalFormatting>
  <conditionalFormatting sqref="CH9:CH10">
    <cfRule type="expression" dxfId="134" priority="305">
      <formula>CH9=""</formula>
    </cfRule>
  </conditionalFormatting>
  <conditionalFormatting sqref="DC6:DC8">
    <cfRule type="expression" dxfId="133" priority="304">
      <formula>DC6=""</formula>
    </cfRule>
  </conditionalFormatting>
  <conditionalFormatting sqref="DJ5:DJ7">
    <cfRule type="expression" dxfId="132" priority="303">
      <formula>DJ5=""</formula>
    </cfRule>
  </conditionalFormatting>
  <conditionalFormatting sqref="DQ5:DQ8">
    <cfRule type="expression" dxfId="131" priority="302">
      <formula>DQ5=""</formula>
    </cfRule>
  </conditionalFormatting>
  <conditionalFormatting sqref="DX5:DX7">
    <cfRule type="expression" dxfId="130" priority="301">
      <formula>DX5=""</formula>
    </cfRule>
  </conditionalFormatting>
  <conditionalFormatting sqref="DX8">
    <cfRule type="expression" dxfId="129" priority="300">
      <formula>DX8=""</formula>
    </cfRule>
  </conditionalFormatting>
  <conditionalFormatting sqref="EE5:EE7">
    <cfRule type="expression" dxfId="128" priority="299">
      <formula>EE5=""</formula>
    </cfRule>
  </conditionalFormatting>
  <conditionalFormatting sqref="EL5:EL7">
    <cfRule type="expression" dxfId="127" priority="298">
      <formula>EL5=""</formula>
    </cfRule>
  </conditionalFormatting>
  <conditionalFormatting sqref="EL8:EL9">
    <cfRule type="expression" dxfId="126" priority="297">
      <formula>EL8=""</formula>
    </cfRule>
  </conditionalFormatting>
  <conditionalFormatting sqref="DC5">
    <cfRule type="expression" dxfId="125" priority="295">
      <formula>DC5=""</formula>
    </cfRule>
  </conditionalFormatting>
  <conditionalFormatting sqref="BF5:BF7">
    <cfRule type="expression" dxfId="124" priority="198">
      <formula>BF5=""</formula>
    </cfRule>
  </conditionalFormatting>
  <conditionalFormatting sqref="BF8:BF9">
    <cfRule type="expression" dxfId="123" priority="197">
      <formula>BF8=""</formula>
    </cfRule>
  </conditionalFormatting>
  <conditionalFormatting sqref="BF10">
    <cfRule type="expression" dxfId="122" priority="196">
      <formula>BF10=""</formula>
    </cfRule>
  </conditionalFormatting>
  <conditionalFormatting sqref="BM5:BM8">
    <cfRule type="expression" dxfId="121" priority="195">
      <formula>BM5=""</formula>
    </cfRule>
  </conditionalFormatting>
  <conditionalFormatting sqref="BM9">
    <cfRule type="expression" dxfId="120" priority="194">
      <formula>BM9=""</formula>
    </cfRule>
  </conditionalFormatting>
  <conditionalFormatting sqref="CV5 CV7:CV8">
    <cfRule type="expression" dxfId="119" priority="185">
      <formula>CV5=""</formula>
    </cfRule>
  </conditionalFormatting>
  <conditionalFormatting sqref="CV9">
    <cfRule type="expression" dxfId="118" priority="184">
      <formula>CV9=""</formula>
    </cfRule>
  </conditionalFormatting>
  <conditionalFormatting sqref="ES5:ES7">
    <cfRule type="expression" dxfId="117" priority="181">
      <formula>ES5=""</formula>
    </cfRule>
  </conditionalFormatting>
  <conditionalFormatting sqref="ES8:ES9">
    <cfRule type="expression" dxfId="116" priority="180">
      <formula>ES8=""</formula>
    </cfRule>
  </conditionalFormatting>
  <conditionalFormatting sqref="EZ5:EZ7">
    <cfRule type="expression" dxfId="115" priority="176">
      <formula>EZ5=""</formula>
    </cfRule>
  </conditionalFormatting>
  <conditionalFormatting sqref="FG5:FG7">
    <cfRule type="expression" dxfId="114" priority="175">
      <formula>FG5=""</formula>
    </cfRule>
  </conditionalFormatting>
  <conditionalFormatting sqref="FG8:FG9">
    <cfRule type="expression" dxfId="113" priority="174">
      <formula>FG8=""</formula>
    </cfRule>
  </conditionalFormatting>
  <conditionalFormatting sqref="GB8:GB11">
    <cfRule type="expression" dxfId="112" priority="169">
      <formula>GB8=""</formula>
    </cfRule>
  </conditionalFormatting>
  <conditionalFormatting sqref="GP8:GP9">
    <cfRule type="expression" dxfId="111" priority="164">
      <formula>GP8=""</formula>
    </cfRule>
  </conditionalFormatting>
  <conditionalFormatting sqref="GP10">
    <cfRule type="expression" dxfId="110" priority="162">
      <formula>GP10=""</formula>
    </cfRule>
  </conditionalFormatting>
  <conditionalFormatting sqref="GP11">
    <cfRule type="expression" dxfId="109" priority="161">
      <formula>GP11=""</formula>
    </cfRule>
  </conditionalFormatting>
  <conditionalFormatting sqref="GW5 GW7 GW9:GW10">
    <cfRule type="expression" dxfId="108" priority="160">
      <formula>GW5=""</formula>
    </cfRule>
  </conditionalFormatting>
  <conditionalFormatting sqref="GW6">
    <cfRule type="expression" dxfId="107" priority="159">
      <formula>GW6=""</formula>
    </cfRule>
  </conditionalFormatting>
  <conditionalFormatting sqref="GW13">
    <cfRule type="expression" dxfId="106" priority="158">
      <formula>GW13=""</formula>
    </cfRule>
  </conditionalFormatting>
  <conditionalFormatting sqref="GW14">
    <cfRule type="expression" dxfId="105" priority="157">
      <formula>GW14=""</formula>
    </cfRule>
  </conditionalFormatting>
  <conditionalFormatting sqref="GW8">
    <cfRule type="expression" dxfId="104" priority="156">
      <formula>GW8=""</formula>
    </cfRule>
  </conditionalFormatting>
  <conditionalFormatting sqref="FN5 FN9:FN17 FN7">
    <cfRule type="expression" dxfId="103" priority="96">
      <formula>FN5=""</formula>
    </cfRule>
  </conditionalFormatting>
  <conditionalFormatting sqref="FU5 FU7:FU11 FU13 FU15">
    <cfRule type="expression" dxfId="102" priority="95">
      <formula>FU5=""</formula>
    </cfRule>
  </conditionalFormatting>
  <conditionalFormatting sqref="FU6">
    <cfRule type="expression" dxfId="101" priority="94">
      <formula>FU6=""</formula>
    </cfRule>
  </conditionalFormatting>
  <conditionalFormatting sqref="FU12">
    <cfRule type="expression" dxfId="100" priority="93">
      <formula>FU12=""</formula>
    </cfRule>
  </conditionalFormatting>
  <conditionalFormatting sqref="GI5 GI7:GI9 GI11">
    <cfRule type="expression" dxfId="99" priority="91">
      <formula>GI5=""</formula>
    </cfRule>
  </conditionalFormatting>
  <conditionalFormatting sqref="GI6">
    <cfRule type="expression" dxfId="98" priority="90">
      <formula>GI6=""</formula>
    </cfRule>
  </conditionalFormatting>
  <conditionalFormatting sqref="GI10">
    <cfRule type="expression" dxfId="97" priority="89">
      <formula>GI10=""</formula>
    </cfRule>
  </conditionalFormatting>
  <conditionalFormatting sqref="GI13">
    <cfRule type="expression" dxfId="96" priority="88">
      <formula>GI13=""</formula>
    </cfRule>
  </conditionalFormatting>
  <conditionalFormatting sqref="HD7">
    <cfRule type="expression" dxfId="95" priority="87">
      <formula>HD7=""</formula>
    </cfRule>
  </conditionalFormatting>
  <conditionalFormatting sqref="HD13">
    <cfRule type="expression" dxfId="94" priority="85">
      <formula>HD13=""</formula>
    </cfRule>
  </conditionalFormatting>
  <conditionalFormatting sqref="HD14">
    <cfRule type="expression" dxfId="93" priority="84">
      <formula>HD14=""</formula>
    </cfRule>
  </conditionalFormatting>
  <conditionalFormatting sqref="HD8:HD9">
    <cfRule type="expression" dxfId="92" priority="83">
      <formula>HD8=""</formula>
    </cfRule>
  </conditionalFormatting>
  <conditionalFormatting sqref="HK5 HK7">
    <cfRule type="expression" dxfId="91" priority="82">
      <formula>HK5=""</formula>
    </cfRule>
  </conditionalFormatting>
  <conditionalFormatting sqref="HK6">
    <cfRule type="expression" dxfId="90" priority="81">
      <formula>HK6=""</formula>
    </cfRule>
  </conditionalFormatting>
  <conditionalFormatting sqref="HK11">
    <cfRule type="expression" dxfId="89" priority="80">
      <formula>HK11=""</formula>
    </cfRule>
  </conditionalFormatting>
  <conditionalFormatting sqref="HK10">
    <cfRule type="expression" dxfId="88" priority="79">
      <formula>HK10=""</formula>
    </cfRule>
  </conditionalFormatting>
  <conditionalFormatting sqref="HR7">
    <cfRule type="expression" dxfId="87" priority="77">
      <formula>HR7=""</formula>
    </cfRule>
  </conditionalFormatting>
  <conditionalFormatting sqref="HR10">
    <cfRule type="expression" dxfId="86" priority="76">
      <formula>HR10=""</formula>
    </cfRule>
  </conditionalFormatting>
  <conditionalFormatting sqref="HR11">
    <cfRule type="expression" dxfId="85" priority="75">
      <formula>HR11=""</formula>
    </cfRule>
  </conditionalFormatting>
  <conditionalFormatting sqref="HY5 HY7">
    <cfRule type="expression" dxfId="84" priority="74">
      <formula>HY5=""</formula>
    </cfRule>
  </conditionalFormatting>
  <conditionalFormatting sqref="HY6">
    <cfRule type="expression" dxfId="83" priority="73">
      <formula>HY6=""</formula>
    </cfRule>
  </conditionalFormatting>
  <conditionalFormatting sqref="HY10">
    <cfRule type="expression" dxfId="82" priority="72">
      <formula>HY10=""</formula>
    </cfRule>
  </conditionalFormatting>
  <conditionalFormatting sqref="HY11">
    <cfRule type="expression" dxfId="81" priority="71">
      <formula>HY11=""</formula>
    </cfRule>
  </conditionalFormatting>
  <conditionalFormatting sqref="IM5:IM6">
    <cfRule type="expression" dxfId="80" priority="67">
      <formula>IM5=""</formula>
    </cfRule>
  </conditionalFormatting>
  <conditionalFormatting sqref="IM7">
    <cfRule type="expression" dxfId="79" priority="66">
      <formula>IM7=""</formula>
    </cfRule>
  </conditionalFormatting>
  <conditionalFormatting sqref="IM9">
    <cfRule type="expression" dxfId="78" priority="65">
      <formula>IM9=""</formula>
    </cfRule>
  </conditionalFormatting>
  <conditionalFormatting sqref="IM11">
    <cfRule type="expression" dxfId="77" priority="64">
      <formula>IM11=""</formula>
    </cfRule>
  </conditionalFormatting>
  <conditionalFormatting sqref="IM8">
    <cfRule type="expression" dxfId="76" priority="63">
      <formula>IM8=""</formula>
    </cfRule>
  </conditionalFormatting>
  <conditionalFormatting sqref="IT7">
    <cfRule type="expression" dxfId="75" priority="62">
      <formula>IT7=""</formula>
    </cfRule>
  </conditionalFormatting>
  <conditionalFormatting sqref="IT8">
    <cfRule type="expression" dxfId="74" priority="61">
      <formula>IT8=""</formula>
    </cfRule>
  </conditionalFormatting>
  <conditionalFormatting sqref="IT10">
    <cfRule type="expression" dxfId="73" priority="60">
      <formula>IT10=""</formula>
    </cfRule>
  </conditionalFormatting>
  <conditionalFormatting sqref="IT11">
    <cfRule type="expression" dxfId="72" priority="59">
      <formula>IT11=""</formula>
    </cfRule>
  </conditionalFormatting>
  <conditionalFormatting sqref="JA5 JA7">
    <cfRule type="expression" dxfId="71" priority="57">
      <formula>JA5=""</formula>
    </cfRule>
  </conditionalFormatting>
  <conditionalFormatting sqref="JA8">
    <cfRule type="expression" dxfId="70" priority="56">
      <formula>JA8=""</formula>
    </cfRule>
  </conditionalFormatting>
  <conditionalFormatting sqref="JA9">
    <cfRule type="expression" dxfId="69" priority="55">
      <formula>JA9=""</formula>
    </cfRule>
  </conditionalFormatting>
  <conditionalFormatting sqref="JH7 JH9">
    <cfRule type="expression" dxfId="68" priority="54">
      <formula>JH7=""</formula>
    </cfRule>
  </conditionalFormatting>
  <conditionalFormatting sqref="JH10">
    <cfRule type="expression" dxfId="67" priority="53">
      <formula>JH10=""</formula>
    </cfRule>
  </conditionalFormatting>
  <conditionalFormatting sqref="JH11">
    <cfRule type="expression" dxfId="66" priority="52">
      <formula>JH11=""</formula>
    </cfRule>
  </conditionalFormatting>
  <conditionalFormatting sqref="JO5:JO7 JO9">
    <cfRule type="expression" dxfId="65" priority="51">
      <formula>JO5=""</formula>
    </cfRule>
  </conditionalFormatting>
  <conditionalFormatting sqref="JO10">
    <cfRule type="expression" dxfId="64" priority="50">
      <formula>JO10=""</formula>
    </cfRule>
  </conditionalFormatting>
  <conditionalFormatting sqref="JO11">
    <cfRule type="expression" dxfId="63" priority="49">
      <formula>JO11=""</formula>
    </cfRule>
  </conditionalFormatting>
  <conditionalFormatting sqref="JV11">
    <cfRule type="expression" dxfId="62" priority="48">
      <formula>JV11=""</formula>
    </cfRule>
  </conditionalFormatting>
  <conditionalFormatting sqref="JV12">
    <cfRule type="expression" dxfId="61" priority="47">
      <formula>JV12=""</formula>
    </cfRule>
  </conditionalFormatting>
  <conditionalFormatting sqref="JV13">
    <cfRule type="expression" dxfId="60" priority="46">
      <formula>JV13=""</formula>
    </cfRule>
  </conditionalFormatting>
  <conditionalFormatting sqref="KC5 KC7:KC8">
    <cfRule type="expression" dxfId="59" priority="45">
      <formula>KC5=""</formula>
    </cfRule>
  </conditionalFormatting>
  <conditionalFormatting sqref="KC9">
    <cfRule type="expression" dxfId="58" priority="44">
      <formula>KC9=""</formula>
    </cfRule>
  </conditionalFormatting>
  <conditionalFormatting sqref="KC10">
    <cfRule type="expression" dxfId="57" priority="43">
      <formula>KC10=""</formula>
    </cfRule>
  </conditionalFormatting>
  <conditionalFormatting sqref="KJ7 KJ9:KJ10">
    <cfRule type="expression" dxfId="56" priority="42">
      <formula>KJ7=""</formula>
    </cfRule>
  </conditionalFormatting>
  <conditionalFormatting sqref="KJ11">
    <cfRule type="expression" dxfId="55" priority="41">
      <formula>KJ11=""</formula>
    </cfRule>
  </conditionalFormatting>
  <conditionalFormatting sqref="KJ12">
    <cfRule type="expression" dxfId="54" priority="40">
      <formula>KJ12=""</formula>
    </cfRule>
  </conditionalFormatting>
  <conditionalFormatting sqref="KQ5:KQ7">
    <cfRule type="expression" dxfId="53" priority="39">
      <formula>KQ5=""</formula>
    </cfRule>
  </conditionalFormatting>
  <conditionalFormatting sqref="KQ8">
    <cfRule type="expression" dxfId="52" priority="38">
      <formula>KQ8=""</formula>
    </cfRule>
  </conditionalFormatting>
  <conditionalFormatting sqref="KQ10:KQ11">
    <cfRule type="expression" dxfId="51" priority="37">
      <formula>KQ10=""</formula>
    </cfRule>
  </conditionalFormatting>
  <conditionalFormatting sqref="KQ9">
    <cfRule type="expression" dxfId="50" priority="36">
      <formula>KQ9=""</formula>
    </cfRule>
  </conditionalFormatting>
  <conditionalFormatting sqref="P5:P11">
    <cfRule type="expression" dxfId="49" priority="35">
      <formula>P5=""</formula>
    </cfRule>
  </conditionalFormatting>
  <conditionalFormatting sqref="CO5:CO9">
    <cfRule type="expression" dxfId="48" priority="34">
      <formula>CO5=""</formula>
    </cfRule>
  </conditionalFormatting>
  <conditionalFormatting sqref="CO10">
    <cfRule type="expression" dxfId="47" priority="33">
      <formula>CO10=""</formula>
    </cfRule>
  </conditionalFormatting>
  <conditionalFormatting sqref="CV6">
    <cfRule type="expression" dxfId="46" priority="31">
      <formula>CV6=""</formula>
    </cfRule>
  </conditionalFormatting>
  <conditionalFormatting sqref="GB7">
    <cfRule type="expression" dxfId="45" priority="30">
      <formula>GB7=""</formula>
    </cfRule>
  </conditionalFormatting>
  <conditionalFormatting sqref="FU14">
    <cfRule type="expression" dxfId="44" priority="29">
      <formula>FU14=""</formula>
    </cfRule>
  </conditionalFormatting>
  <conditionalFormatting sqref="GI12">
    <cfRule type="expression" dxfId="43" priority="28">
      <formula>GI12=""</formula>
    </cfRule>
  </conditionalFormatting>
  <conditionalFormatting sqref="GW12">
    <cfRule type="expression" dxfId="42" priority="26">
      <formula>GW12=""</formula>
    </cfRule>
  </conditionalFormatting>
  <conditionalFormatting sqref="HD12">
    <cfRule type="expression" dxfId="41" priority="25">
      <formula>HD12=""</formula>
    </cfRule>
  </conditionalFormatting>
  <conditionalFormatting sqref="HK9">
    <cfRule type="expression" dxfId="40" priority="23">
      <formula>HK9=""</formula>
    </cfRule>
  </conditionalFormatting>
  <conditionalFormatting sqref="HR9">
    <cfRule type="expression" dxfId="39" priority="22">
      <formula>HR9=""</formula>
    </cfRule>
  </conditionalFormatting>
  <conditionalFormatting sqref="HY9">
    <cfRule type="expression" dxfId="38" priority="21">
      <formula>HY9=""</formula>
    </cfRule>
  </conditionalFormatting>
  <conditionalFormatting sqref="IM10">
    <cfRule type="expression" dxfId="37" priority="19">
      <formula>IM10=""</formula>
    </cfRule>
  </conditionalFormatting>
  <conditionalFormatting sqref="IT9">
    <cfRule type="expression" dxfId="36" priority="18">
      <formula>IT9=""</formula>
    </cfRule>
  </conditionalFormatting>
  <conditionalFormatting sqref="GP7">
    <cfRule type="expression" dxfId="35" priority="17">
      <formula>GP7=""</formula>
    </cfRule>
  </conditionalFormatting>
  <conditionalFormatting sqref="FN6">
    <cfRule type="expression" dxfId="34" priority="16">
      <formula>FN6=""</formula>
    </cfRule>
  </conditionalFormatting>
  <conditionalFormatting sqref="GB5:GB6">
    <cfRule type="expression" dxfId="33" priority="15">
      <formula>GB5=""</formula>
    </cfRule>
  </conditionalFormatting>
  <conditionalFormatting sqref="GP5:GP6">
    <cfRule type="expression" dxfId="32" priority="14">
      <formula>GP5=""</formula>
    </cfRule>
  </conditionalFormatting>
  <conditionalFormatting sqref="HD5:HD6">
    <cfRule type="expression" dxfId="31" priority="13">
      <formula>HD5=""</formula>
    </cfRule>
  </conditionalFormatting>
  <conditionalFormatting sqref="HR5:HR6">
    <cfRule type="expression" dxfId="30" priority="12">
      <formula>HR5=""</formula>
    </cfRule>
  </conditionalFormatting>
  <conditionalFormatting sqref="IF7">
    <cfRule type="expression" dxfId="29" priority="10">
      <formula>IF7=""</formula>
    </cfRule>
  </conditionalFormatting>
  <conditionalFormatting sqref="IF10:IF11">
    <cfRule type="expression" dxfId="28" priority="9">
      <formula>IF10=""</formula>
    </cfRule>
  </conditionalFormatting>
  <conditionalFormatting sqref="IF12">
    <cfRule type="expression" dxfId="27" priority="8">
      <formula>IF12=""</formula>
    </cfRule>
  </conditionalFormatting>
  <conditionalFormatting sqref="IF9">
    <cfRule type="expression" dxfId="26" priority="7">
      <formula>IF9=""</formula>
    </cfRule>
  </conditionalFormatting>
  <conditionalFormatting sqref="IT5:IT6">
    <cfRule type="expression" dxfId="25" priority="5">
      <formula>IT5=""</formula>
    </cfRule>
  </conditionalFormatting>
  <conditionalFormatting sqref="JH5:JH6">
    <cfRule type="expression" dxfId="24" priority="4">
      <formula>JH5=""</formula>
    </cfRule>
  </conditionalFormatting>
  <conditionalFormatting sqref="JV5:JV6">
    <cfRule type="expression" dxfId="23" priority="3">
      <formula>JV5=""</formula>
    </cfRule>
  </conditionalFormatting>
  <conditionalFormatting sqref="KJ5:KJ6">
    <cfRule type="expression" dxfId="22" priority="2">
      <formula>KJ5=""</formula>
    </cfRule>
  </conditionalFormatting>
  <conditionalFormatting sqref="AK8">
    <cfRule type="expression" dxfId="21" priority="1">
      <formula>AK8=""</formula>
    </cfRule>
  </conditionalFormatting>
  <dataValidations count="20">
    <dataValidation type="list" allowBlank="1" showInputMessage="1" showErrorMessage="1" sqref="CH5">
      <formula1>INDIRECT("tbl_RelationList1")</formula1>
    </dataValidation>
    <dataValidation type="textLength" operator="equal" allowBlank="1" showInputMessage="1" showErrorMessage="1" errorTitle="Սխալ մուտքագրում" error="Մուտքագրեք տարեթիվ XXXX ֆորմատով։" sqref="GI8">
      <formula1>4</formula1>
    </dataValidation>
    <dataValidation operator="equal" allowBlank="1" showInputMessage="1" showErrorMessage="1" errorTitle="Սխալ մուտքագրում" error="Մուտքագրեք ամսաթիվ XX/XXXX ֆորմատով։" sqref="CA6:CA7 AY6:AY7 BF6:BF7 BM6:BM7"/>
    <dataValidation operator="greaterThan" allowBlank="1" showInputMessage="1" showErrorMessage="1" errorTitle="Սխալ մուտքագրում" error="Մուտքագրեք ամսաթիվ Ձեր համակարգչի կարգարվորման ֆորմատով։" sqref="EL6:EL7 EZ6:EZ7 HR7:HR8 GI7 P10:P11 ES6:ES7 FN7:FN8 FN13:FN17 FU8:FU12 GW10:GW11 HK11 GW8 GW6 GW14 HK6:HK8 HR11 G6:G7 FG6:FG7 AD6:AD7 AK6:AK7 AR6:AR7 BT9 CH9:CH10 DC5 DQ7 EE6 GP11 FN5 IM6:IM7 HD8 GI9:GI10"/>
    <dataValidation operator="equal" allowBlank="1" showInputMessage="1" showErrorMessage="1" errorTitle="Սխալ մուտքագրում" error="Մուտքագրեք տարեթիվ XXXX ֆորմատով։" sqref="W6:W7 IM8"/>
    <dataValidation type="list" operator="greaterThan" allowBlank="1" showInputMessage="1" showErrorMessage="1" errorTitle="Սխալ մուտքագրում" error="Մուտքագրեք ամսաթիվ Ձեր համակարգչի կարգարվորման ֆորմատով։" sqref="HD10 FU13 GI11 GW9 IM9">
      <formula1>INDIRECT("tbl_PropertyList4_1_3")</formula1>
    </dataValidation>
    <dataValidation type="list" operator="greaterThan" allowBlank="1" showInputMessage="1" showErrorMessage="1" errorTitle="Սխալ մուտքագրում" error="Մուտքագրեք ամսաթիվ Ձեր համակարգչի կարգարվորման ֆորմատով։" sqref="FN13 FU7">
      <formula1>INDIRECT("tbl_PropertyList4_1_2")</formula1>
    </dataValidation>
    <dataValidation type="list" operator="greaterThan" allowBlank="1" showInputMessage="1" showErrorMessage="1" errorTitle="Սխալ մուտքագրում" error="Մուտքագրեք ամսաթիվ Ձեր համակարգչի կարգարվորման ֆորմատով։" sqref="FN8 FU6 GB7">
      <formula1>INDIRECT("tbl_PropertyList4_1_1")</formula1>
    </dataValidation>
    <dataValidation type="list" operator="greaterThan" allowBlank="1" showInputMessage="1" showErrorMessage="1" errorTitle="Սխալ մուտքագրում" error="Մուտքագրեք ամսաթիվ Ձեր համակարգչի կարգարվորման ֆորմատով։" sqref="GI6 GP7">
      <formula1>INDIRECT("tbl_PropertyList6_1_1")</formula1>
    </dataValidation>
    <dataValidation type="list" operator="greaterThan" allowBlank="1" showInputMessage="1" showErrorMessage="1" errorTitle="Սխալ մուտքագրում" error="Մուտքագրեք ամսաթիվ Ձեր համակարգչի կարգարվորման ֆորմատով։" sqref="GW7 HD9">
      <formula1>INDIRECT("tbl_PropertyList8_1")</formula1>
    </dataValidation>
    <dataValidation type="custom" allowBlank="1" showInputMessage="1" showErrorMessage="1" errorTitle="Սխալ մուտքագրում" error="Մուտքագրեք թիվ։" sqref="JA7 JH9 JO9 JV11 KC8 KJ10 KQ9 FU14 GI12 GW12 HD12 HK9 HR9 HY9 IT9 IM10 IF9">
      <formula1>ISNUMBER(FU7)</formula1>
    </dataValidation>
    <dataValidation type="list" operator="greaterThan" allowBlank="1" showInputMessage="1" showErrorMessage="1" errorTitle="Սխալ մուտքագրում" error="Մուտքագրեք ամսաթիվ Ձեր համակարգչի կարգարվորման ֆորմատով։" sqref="GW5 FN7 GI5 KQ5 JO5 HK5 KC5 HY5 JA5 IM5">
      <formula1>INDIRECT("ForNamesList")</formula1>
    </dataValidation>
    <dataValidation type="list" operator="greaterThan" allowBlank="1" showInputMessage="1" showErrorMessage="1" errorTitle="Սխալ մուտքագրում" error="Ընտրեք ցանկից։" sqref="FU5 GB5 GP5 HD5 HR5 IF5 IT5 JH5 JV5 KJ5">
      <formula1>INDIRECT("ForNamesList")</formula1>
    </dataValidation>
    <dataValidation type="textLength" operator="equal" allowBlank="1" showInputMessage="1" showErrorMessage="1" errorTitle="Սխալ մուտքագրում" error="Նույնականացման քարտը պետք է պարունակի 9 նիշ։" sqref="FN12">
      <formula1>9</formula1>
    </dataValidation>
    <dataValidation type="textLength" operator="equal" allowBlank="1" showInputMessage="1" showErrorMessage="1" errorTitle="Սխալ մուտքագրում" error="Դաշտը պետք է պարունակի 9 նիշ։" sqref="FN10:FN11">
      <formula1>9</formula1>
    </dataValidation>
    <dataValidation type="textLength" operator="equal" allowBlank="1" showInputMessage="1" showErrorMessage="1" errorTitle="Սխալ մուտքագրում" error="ՀԾՀ-ն պետք է պարունակի 10 նիշ։" sqref="FN9">
      <formula1>10</formula1>
    </dataValidation>
    <dataValidation type="list" operator="greaterThan" allowBlank="1" showInputMessage="1" showErrorMessage="1" errorTitle="Սխալ մուտքագրում" error="Ընտրեք ցանկից։" sqref="FU15 GI13 GW13 HD13 HK10 HR10 HY10 KQ10 IM11 IT10 JA8 JH10 JO10 JV12 KC9 KJ11 IF10">
      <formula1>INDIRECT("tbl_PropertyListCur")</formula1>
    </dataValidation>
    <dataValidation operator="greaterThan" allowBlank="1" showInputMessage="1" showErrorMessage="1" errorTitle="Սխալ մուտքագրում" error="Ընտրեք ցանկից։" sqref="CO6 GB5:GB6 GP5:GP6 HD5:HD6 HR5:HR6 IT5:IT6 JH5:JH6 JV5:JV7 KJ5:KJ6 IF5:IF6"/>
    <dataValidation type="list" allowBlank="1" showInputMessage="1" showErrorMessage="1" sqref="FN6">
      <formula1>INDIRECT("tbl_PropertyList1_1")</formula1>
    </dataValidation>
    <dataValidation type="list" operator="greaterThan" allowBlank="1" showInputMessage="1" showErrorMessage="1" errorTitle="Սխալ մուտքագրում" error="Ընտրեք ցանկից։" sqref="AK8">
      <formula1>INDIRECT("tbl_EducWorkList1")</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s_00_Lists"/>
  <dimension ref="B2:BY18"/>
  <sheetViews>
    <sheetView topLeftCell="BA3" workbookViewId="0">
      <selection activeCell="BF15" sqref="BF15"/>
    </sheetView>
  </sheetViews>
  <sheetFormatPr defaultRowHeight="15" x14ac:dyDescent="0.25"/>
  <cols>
    <col min="2" max="2" width="14.7109375" bestFit="1" customWidth="1"/>
    <col min="3" max="4" width="4.42578125" customWidth="1"/>
    <col min="6" max="7" width="4.42578125" customWidth="1"/>
    <col min="8" max="8" width="14.7109375" bestFit="1" customWidth="1"/>
    <col min="9" max="10" width="4.42578125" customWidth="1"/>
    <col min="11" max="11" width="27.28515625" bestFit="1" customWidth="1"/>
    <col min="12" max="13" width="4.42578125" customWidth="1"/>
    <col min="14" max="14" width="14.7109375" bestFit="1" customWidth="1"/>
    <col min="15" max="16" width="4.42578125" customWidth="1"/>
    <col min="17" max="17" width="14.7109375" bestFit="1" customWidth="1"/>
    <col min="18" max="19" width="4.42578125" customWidth="1"/>
    <col min="20" max="20" width="15.85546875" customWidth="1"/>
    <col min="21" max="22" width="4.42578125" customWidth="1"/>
    <col min="23" max="23" width="15" bestFit="1" customWidth="1"/>
    <col min="24" max="25" width="4.42578125" customWidth="1"/>
    <col min="26" max="26" width="15.28515625" customWidth="1"/>
    <col min="27" max="28" width="4.42578125" customWidth="1"/>
    <col min="29" max="29" width="15.28515625" customWidth="1"/>
    <col min="30" max="31" width="4.42578125" customWidth="1"/>
    <col min="32" max="32" width="22.7109375" customWidth="1"/>
    <col min="33" max="34" width="4.42578125" customWidth="1"/>
    <col min="35" max="35" width="16.7109375" customWidth="1"/>
    <col min="36" max="37" width="4.42578125" customWidth="1"/>
    <col min="38" max="38" width="16.7109375" customWidth="1"/>
    <col min="39" max="40" width="4.42578125" customWidth="1"/>
    <col min="41" max="41" width="16.7109375" customWidth="1"/>
    <col min="42" max="43" width="4.42578125" customWidth="1"/>
    <col min="44" max="44" width="16.7109375" customWidth="1"/>
    <col min="45" max="46" width="4.42578125" customWidth="1"/>
    <col min="47" max="47" width="16.7109375" customWidth="1"/>
    <col min="48" max="49" width="4.42578125" customWidth="1"/>
    <col min="50" max="50" width="16.7109375" customWidth="1"/>
    <col min="51" max="52" width="4.42578125" customWidth="1"/>
    <col min="53" max="53" width="58.42578125" bestFit="1" customWidth="1"/>
    <col min="54" max="55" width="4.42578125" customWidth="1"/>
    <col min="56" max="56" width="5.7109375" customWidth="1"/>
    <col min="57" max="57" width="43.42578125" customWidth="1"/>
    <col min="58" max="62" width="25.7109375" customWidth="1"/>
    <col min="63" max="64" width="4.42578125" customWidth="1"/>
    <col min="65" max="65" width="43.28515625" bestFit="1" customWidth="1"/>
    <col min="66" max="67" width="4.42578125" customWidth="1"/>
    <col min="72" max="73" width="4.42578125" customWidth="1"/>
  </cols>
  <sheetData>
    <row r="2" spans="2:77" x14ac:dyDescent="0.25">
      <c r="B2" s="8" t="s">
        <v>122</v>
      </c>
      <c r="E2" t="s">
        <v>115</v>
      </c>
      <c r="H2" t="s">
        <v>128</v>
      </c>
      <c r="K2" t="s">
        <v>164</v>
      </c>
      <c r="N2" t="s">
        <v>207</v>
      </c>
      <c r="Q2" t="s">
        <v>474</v>
      </c>
      <c r="T2" s="66" t="s">
        <v>445</v>
      </c>
      <c r="W2" t="s">
        <v>282</v>
      </c>
      <c r="Z2" t="s">
        <v>297</v>
      </c>
      <c r="AC2" t="s">
        <v>297</v>
      </c>
      <c r="AF2" t="s">
        <v>321</v>
      </c>
      <c r="AI2" t="s">
        <v>320</v>
      </c>
      <c r="AL2" t="s">
        <v>322</v>
      </c>
      <c r="AO2" t="s">
        <v>327</v>
      </c>
      <c r="AR2" t="s">
        <v>329</v>
      </c>
      <c r="AU2" t="s">
        <v>337</v>
      </c>
      <c r="AX2" t="s">
        <v>343</v>
      </c>
      <c r="BA2" s="41" t="s">
        <v>181</v>
      </c>
      <c r="BD2" s="151" t="s">
        <v>182</v>
      </c>
      <c r="BE2" s="151"/>
      <c r="BF2" s="151"/>
      <c r="BG2" s="151"/>
      <c r="BH2" s="151"/>
      <c r="BI2" s="151"/>
      <c r="BJ2" s="151"/>
      <c r="BM2" s="40" t="s">
        <v>186</v>
      </c>
      <c r="BP2" s="40" t="s">
        <v>346</v>
      </c>
      <c r="BQ2" s="40" t="s">
        <v>345</v>
      </c>
      <c r="BR2" s="40" t="s">
        <v>347</v>
      </c>
      <c r="BS2" s="40" t="s">
        <v>348</v>
      </c>
      <c r="BV2" s="40" t="s">
        <v>346</v>
      </c>
      <c r="BW2" s="40" t="s">
        <v>345</v>
      </c>
      <c r="BX2" s="40" t="s">
        <v>347</v>
      </c>
      <c r="BY2" s="40" t="s">
        <v>348</v>
      </c>
    </row>
    <row r="3" spans="2:77" ht="133.5" customHeight="1" x14ac:dyDescent="0.3">
      <c r="B3" s="1" t="s">
        <v>116</v>
      </c>
      <c r="E3" t="s">
        <v>116</v>
      </c>
      <c r="H3" t="s">
        <v>116</v>
      </c>
      <c r="K3" t="s">
        <v>298</v>
      </c>
      <c r="N3" t="s">
        <v>116</v>
      </c>
      <c r="Q3" t="s">
        <v>479</v>
      </c>
      <c r="T3" t="s">
        <v>441</v>
      </c>
      <c r="W3" t="s">
        <v>283</v>
      </c>
      <c r="Z3" s="3" t="s">
        <v>298</v>
      </c>
      <c r="AC3" s="3" t="s">
        <v>298</v>
      </c>
      <c r="AF3" s="3" t="s">
        <v>304</v>
      </c>
      <c r="AI3" t="s">
        <v>469</v>
      </c>
      <c r="AL3" t="s">
        <v>323</v>
      </c>
      <c r="AO3" t="s">
        <v>304</v>
      </c>
      <c r="AR3" t="s">
        <v>328</v>
      </c>
      <c r="AU3" t="s">
        <v>332</v>
      </c>
      <c r="AX3" t="s">
        <v>339</v>
      </c>
      <c r="BA3" s="42" t="s">
        <v>460</v>
      </c>
      <c r="BD3" s="149" t="s">
        <v>428</v>
      </c>
      <c r="BE3" s="150"/>
      <c r="BF3" s="150"/>
      <c r="BG3" s="150"/>
      <c r="BH3" s="150"/>
      <c r="BI3" s="150"/>
      <c r="BJ3" s="150"/>
      <c r="BM3" t="s">
        <v>184</v>
      </c>
      <c r="BP3" s="147" t="s">
        <v>344</v>
      </c>
      <c r="BQ3" s="147"/>
      <c r="BR3" s="148"/>
      <c r="BS3" s="59" t="str">
        <f>PersonalInfo!F22&amp;" "&amp;PersonalInfo!H22&amp;" "&amp;PersonalInfo!J22</f>
        <v xml:space="preserve">  </v>
      </c>
      <c r="BV3" s="147" t="s">
        <v>344</v>
      </c>
      <c r="BW3" s="147"/>
      <c r="BX3" s="148"/>
      <c r="BY3" s="59" t="str">
        <f>PersonalInfo!L22&amp;" "&amp;PersonalInfo!N22&amp;" "&amp;PersonalInfo!P22</f>
        <v xml:space="preserve">  </v>
      </c>
    </row>
    <row r="4" spans="2:77" ht="17.25" customHeight="1" x14ac:dyDescent="0.3">
      <c r="B4" s="1" t="s">
        <v>117</v>
      </c>
      <c r="E4" t="s">
        <v>117</v>
      </c>
      <c r="H4" t="s">
        <v>117</v>
      </c>
      <c r="K4" t="s">
        <v>299</v>
      </c>
      <c r="N4" t="s">
        <v>117</v>
      </c>
      <c r="Q4" t="s">
        <v>475</v>
      </c>
      <c r="T4" t="s">
        <v>442</v>
      </c>
      <c r="W4" t="s">
        <v>284</v>
      </c>
      <c r="Z4" s="3" t="s">
        <v>467</v>
      </c>
      <c r="AC4" s="3" t="s">
        <v>299</v>
      </c>
      <c r="AF4" s="3" t="s">
        <v>305</v>
      </c>
      <c r="AI4" t="s">
        <v>470</v>
      </c>
      <c r="AL4" t="s">
        <v>324</v>
      </c>
      <c r="AO4" t="s">
        <v>305</v>
      </c>
      <c r="AR4" t="s">
        <v>330</v>
      </c>
      <c r="AU4" t="s">
        <v>333</v>
      </c>
      <c r="AX4" t="s">
        <v>340</v>
      </c>
      <c r="BD4" s="56"/>
      <c r="BE4" s="57"/>
      <c r="BF4" s="57"/>
      <c r="BG4" s="57"/>
      <c r="BH4" s="57"/>
      <c r="BI4" s="57"/>
      <c r="BJ4" s="57"/>
      <c r="BM4" t="s">
        <v>185</v>
      </c>
      <c r="BP4" s="1">
        <v>1</v>
      </c>
      <c r="BQ4" s="1">
        <v>1</v>
      </c>
      <c r="BR4" s="1">
        <v>1</v>
      </c>
      <c r="BS4" s="1" t="str">
        <f ca="1">IF(OFFSET(PropertyQ1_1_Start,BQ4,BR4)=0,"",OFFSET(PropertyQ1_1_Start,BQ4,BR4))</f>
        <v/>
      </c>
      <c r="BV4" s="1">
        <v>1</v>
      </c>
      <c r="BW4" s="1">
        <v>2</v>
      </c>
      <c r="BX4" s="1">
        <v>1</v>
      </c>
      <c r="BY4" s="1" t="str">
        <f ca="1">IF(OFFSET(RelationQ1_1_Start,BW4,BX4)=0,"",OFFSET(RelationQ1_1_Start,BW4,BX4))</f>
        <v/>
      </c>
    </row>
    <row r="5" spans="2:77" ht="18" thickBot="1" x14ac:dyDescent="0.35">
      <c r="B5" s="1" t="s">
        <v>129</v>
      </c>
      <c r="H5" t="s">
        <v>129</v>
      </c>
      <c r="K5" t="s">
        <v>473</v>
      </c>
      <c r="N5" t="s">
        <v>129</v>
      </c>
      <c r="Q5" t="s">
        <v>476</v>
      </c>
      <c r="T5" t="s">
        <v>443</v>
      </c>
      <c r="W5" t="s">
        <v>285</v>
      </c>
      <c r="Z5" s="3" t="s">
        <v>466</v>
      </c>
      <c r="AC5" s="3" t="s">
        <v>300</v>
      </c>
      <c r="AF5" s="3" t="s">
        <v>306</v>
      </c>
      <c r="AI5" t="s">
        <v>471</v>
      </c>
      <c r="AL5" t="s">
        <v>325</v>
      </c>
      <c r="AO5" t="s">
        <v>306</v>
      </c>
      <c r="AR5" t="s">
        <v>331</v>
      </c>
      <c r="AU5" t="s">
        <v>334</v>
      </c>
      <c r="AX5" t="s">
        <v>341</v>
      </c>
      <c r="BD5" s="153" t="s">
        <v>114</v>
      </c>
      <c r="BE5" s="154"/>
      <c r="BF5" s="154"/>
      <c r="BG5" s="154"/>
      <c r="BH5" s="154"/>
      <c r="BI5" s="154"/>
      <c r="BJ5" s="154"/>
      <c r="BP5" s="1">
        <v>2</v>
      </c>
      <c r="BQ5" s="1">
        <v>1</v>
      </c>
      <c r="BR5" s="1">
        <v>2</v>
      </c>
      <c r="BS5" s="1" t="str">
        <f ca="1">IF(OFFSET(PropertyQ1_1_Start,BQ5,BR5)=0,"",OFFSET(PropertyQ1_1_Start,BQ5,BR5))</f>
        <v/>
      </c>
      <c r="BV5" s="1">
        <v>2</v>
      </c>
      <c r="BW5" s="1">
        <v>2</v>
      </c>
      <c r="BX5" s="1">
        <v>2</v>
      </c>
      <c r="BY5" s="1" t="str">
        <f ca="1">IF(OFFSET(RelationQ1_1_Start,BW5,BX5)=0,"",OFFSET(RelationQ1_1_Start,BW5,BX5))</f>
        <v/>
      </c>
    </row>
    <row r="6" spans="2:77" ht="18" thickTop="1" x14ac:dyDescent="0.3">
      <c r="K6" t="s">
        <v>301</v>
      </c>
      <c r="Q6" t="s">
        <v>477</v>
      </c>
      <c r="T6" t="s">
        <v>444</v>
      </c>
      <c r="W6" t="s">
        <v>286</v>
      </c>
      <c r="Z6" s="3" t="s">
        <v>468</v>
      </c>
      <c r="AC6" s="3" t="s">
        <v>301</v>
      </c>
      <c r="AF6" s="3" t="s">
        <v>307</v>
      </c>
      <c r="AL6" t="s">
        <v>326</v>
      </c>
      <c r="AO6" t="s">
        <v>307</v>
      </c>
      <c r="AR6" t="s">
        <v>326</v>
      </c>
      <c r="AU6" t="s">
        <v>335</v>
      </c>
      <c r="AX6" t="s">
        <v>342</v>
      </c>
      <c r="BD6" s="6"/>
      <c r="BP6" s="1">
        <v>3</v>
      </c>
      <c r="BQ6" s="1">
        <v>1</v>
      </c>
      <c r="BR6" s="1">
        <v>3</v>
      </c>
      <c r="BS6" s="1" t="str">
        <f ca="1">IF(OFFSET(PropertyQ1_1_Start,BQ6,BR6)=0,"",OFFSET(PropertyQ1_1_Start,BQ6,BR6))</f>
        <v/>
      </c>
      <c r="BV6" s="1">
        <v>3</v>
      </c>
      <c r="BW6" s="1">
        <v>2</v>
      </c>
      <c r="BX6" s="1">
        <v>3</v>
      </c>
      <c r="BY6" s="1" t="str">
        <f ca="1">IF(OFFSET(RelationQ1_1_Start,BW6,BX6)=0,"",OFFSET(RelationQ1_1_Start,BW6,BX6))</f>
        <v/>
      </c>
    </row>
    <row r="7" spans="2:77" ht="242.25" customHeight="1" x14ac:dyDescent="0.3">
      <c r="K7" t="s">
        <v>302</v>
      </c>
      <c r="Q7" t="s">
        <v>478</v>
      </c>
      <c r="W7" t="s">
        <v>287</v>
      </c>
      <c r="AC7" s="3" t="s">
        <v>302</v>
      </c>
      <c r="AF7" s="3" t="s">
        <v>308</v>
      </c>
      <c r="AO7" t="s">
        <v>308</v>
      </c>
      <c r="AU7" t="s">
        <v>336</v>
      </c>
      <c r="BD7" s="152" t="s">
        <v>481</v>
      </c>
      <c r="BE7" s="152"/>
      <c r="BF7" s="152"/>
      <c r="BG7" s="152"/>
      <c r="BH7" s="152"/>
      <c r="BI7" s="152"/>
      <c r="BJ7" s="152"/>
      <c r="BP7" s="1">
        <v>4</v>
      </c>
      <c r="BQ7" s="1">
        <v>1</v>
      </c>
      <c r="BR7" s="1">
        <v>4</v>
      </c>
      <c r="BS7" s="1" t="str">
        <f ca="1">IF(OFFSET(PropertyQ1_1_Start,BQ7,BR7)=0,"",OFFSET(PropertyQ1_1_Start,BQ7,BR7))</f>
        <v/>
      </c>
      <c r="BV7" s="1">
        <v>4</v>
      </c>
      <c r="BW7" s="1">
        <v>2</v>
      </c>
      <c r="BX7" s="1">
        <v>4</v>
      </c>
      <c r="BY7" s="1" t="str">
        <f ca="1">IF(OFFSET(RelationQ1_1_Start,BW7,BX7)=0,"",OFFSET(RelationQ1_1_Start,BW7,BX7))</f>
        <v/>
      </c>
    </row>
    <row r="8" spans="2:77" ht="17.25" customHeight="1" x14ac:dyDescent="0.3">
      <c r="K8" t="s">
        <v>303</v>
      </c>
      <c r="W8" t="s">
        <v>288</v>
      </c>
      <c r="AC8" s="3" t="s">
        <v>303</v>
      </c>
      <c r="AF8" s="3" t="s">
        <v>309</v>
      </c>
      <c r="AO8" t="s">
        <v>309</v>
      </c>
      <c r="AU8" t="s">
        <v>326</v>
      </c>
      <c r="BP8" s="1">
        <v>5</v>
      </c>
      <c r="BQ8" s="1">
        <v>1</v>
      </c>
      <c r="BR8" s="1">
        <v>5</v>
      </c>
      <c r="BS8" s="1" t="str">
        <f ca="1">IF(OFFSET(PropertyQ1_1_Start,BQ8,BR8)=0,"",OFFSET(PropertyQ1_1_Start,BQ8,BR8))</f>
        <v/>
      </c>
      <c r="BV8" s="1">
        <v>5</v>
      </c>
      <c r="BW8" s="1">
        <v>2</v>
      </c>
      <c r="BX8" s="1">
        <v>5</v>
      </c>
      <c r="BY8" s="1" t="str">
        <f ca="1">IF(OFFSET(RelationQ1_1_Start,BW8,BX8)=0,"",OFFSET(RelationQ1_1_Start,BW8,BX8))</f>
        <v/>
      </c>
    </row>
    <row r="9" spans="2:77" ht="17.25" x14ac:dyDescent="0.3">
      <c r="K9" t="s">
        <v>472</v>
      </c>
      <c r="W9" t="s">
        <v>289</v>
      </c>
      <c r="AC9" s="3" t="s">
        <v>436</v>
      </c>
      <c r="AF9" s="3" t="s">
        <v>310</v>
      </c>
      <c r="AO9" t="s">
        <v>310</v>
      </c>
      <c r="BP9" s="1">
        <v>6</v>
      </c>
      <c r="BQ9" s="1">
        <v>15</v>
      </c>
      <c r="BR9" s="1">
        <v>1</v>
      </c>
      <c r="BS9" s="1" t="str">
        <f ca="1">IF(AND((ROW(PropertyQ1_1_End)-ROW(PropertyQ1_1_Start))/14&gt;1,(ROW(PropertyQ1_1_End)-ROW(PropertyQ1_1_Start))/14&lt;=3),IF(OFFSET(PropertyQ1_1_Start,BQ9,BR9)=0,"",OFFSET(PropertyQ1_1_Start,BQ9,BR9)),"")</f>
        <v/>
      </c>
      <c r="BV9" s="1">
        <v>6</v>
      </c>
      <c r="BW9" s="1">
        <v>9</v>
      </c>
      <c r="BX9" s="1">
        <v>1</v>
      </c>
      <c r="BY9" s="1" t="str">
        <f ca="1">IF(AND((ROW(RelationQ1_1_End)-ROW(RelationQ1_1_Start))/7&gt;1,(ROW(RelationQ1_1_End)-ROW(RelationQ1_1_Start))/7&lt;=3),IF(OFFSET(RelationQ1_1_Start,BW9,BX9)=0,"",OFFSET(RelationQ1_1_Start,BW9,BX9)),"")</f>
        <v/>
      </c>
    </row>
    <row r="10" spans="2:77" ht="17.25" x14ac:dyDescent="0.3">
      <c r="K10" t="s">
        <v>437</v>
      </c>
      <c r="W10" t="s">
        <v>290</v>
      </c>
      <c r="AC10" s="3" t="s">
        <v>437</v>
      </c>
      <c r="AF10" s="3" t="s">
        <v>311</v>
      </c>
      <c r="AO10" t="s">
        <v>311</v>
      </c>
      <c r="BP10" s="1">
        <v>7</v>
      </c>
      <c r="BQ10" s="1">
        <v>15</v>
      </c>
      <c r="BR10" s="1">
        <v>2</v>
      </c>
      <c r="BS10" s="1" t="str">
        <f ca="1">IF(AND((ROW(PropertyQ1_1_End)-ROW(PropertyQ1_1_Start))/14&gt;1,(ROW(PropertyQ1_1_End)-ROW(PropertyQ1_1_Start))/14&lt;=3),IF(OFFSET(PropertyQ1_1_Start,BQ10,BR10)=0,"",OFFSET(PropertyQ1_1_Start,BQ10,BR10)),"")</f>
        <v/>
      </c>
      <c r="BV10" s="1">
        <v>7</v>
      </c>
      <c r="BW10" s="1">
        <v>9</v>
      </c>
      <c r="BX10" s="1">
        <v>2</v>
      </c>
      <c r="BY10" s="1" t="str">
        <f ca="1">IF(AND((ROW(RelationQ1_1_End)-ROW(RelationQ1_1_Start))/7&gt;1,(ROW(RelationQ1_1_End)-ROW(RelationQ1_1_Start))/7&lt;=3),IF(OFFSET(RelationQ1_1_Start,BW10,BX10)=0,"",OFFSET(RelationQ1_1_Start,BW10,BX10)),"")</f>
        <v/>
      </c>
    </row>
    <row r="11" spans="2:77" ht="17.25" x14ac:dyDescent="0.3">
      <c r="K11" t="s">
        <v>438</v>
      </c>
      <c r="W11" t="s">
        <v>291</v>
      </c>
      <c r="AC11" s="3" t="s">
        <v>438</v>
      </c>
      <c r="AF11" s="3" t="s">
        <v>312</v>
      </c>
      <c r="AO11" t="s">
        <v>312</v>
      </c>
      <c r="BP11" s="1">
        <v>8</v>
      </c>
      <c r="BQ11" s="1">
        <v>15</v>
      </c>
      <c r="BR11" s="1">
        <v>3</v>
      </c>
      <c r="BS11" s="1" t="str">
        <f ca="1">IF(AND((ROW(PropertyQ1_1_End)-ROW(PropertyQ1_1_Start))/14&gt;1,(ROW(PropertyQ1_1_End)-ROW(PropertyQ1_1_Start))/14&lt;=3),IF(OFFSET(PropertyQ1_1_Start,BQ11,BR11)=0,"",OFFSET(PropertyQ1_1_Start,BQ11,BR11)),"")</f>
        <v/>
      </c>
      <c r="BV11" s="1">
        <v>8</v>
      </c>
      <c r="BW11" s="1">
        <v>9</v>
      </c>
      <c r="BX11" s="1">
        <v>3</v>
      </c>
      <c r="BY11" s="1" t="str">
        <f ca="1">IF(AND((ROW(RelationQ1_1_End)-ROW(RelationQ1_1_Start))/7&gt;1,(ROW(RelationQ1_1_End)-ROW(RelationQ1_1_Start))/7&lt;=3),IF(OFFSET(RelationQ1_1_Start,BW11,BX11)=0,"",OFFSET(RelationQ1_1_Start,BW11,BX11)),"")</f>
        <v/>
      </c>
    </row>
    <row r="12" spans="2:77" ht="17.25" x14ac:dyDescent="0.3">
      <c r="W12" t="s">
        <v>292</v>
      </c>
      <c r="AF12" s="3" t="s">
        <v>313</v>
      </c>
      <c r="AO12" t="s">
        <v>313</v>
      </c>
      <c r="BP12" s="1">
        <v>9</v>
      </c>
      <c r="BQ12" s="1">
        <v>15</v>
      </c>
      <c r="BR12" s="1">
        <v>4</v>
      </c>
      <c r="BS12" s="1" t="str">
        <f ca="1">IF(AND((ROW(PropertyQ1_1_End)-ROW(PropertyQ1_1_Start))/14&gt;1,(ROW(PropertyQ1_1_End)-ROW(PropertyQ1_1_Start))/14&lt;=3),IF(OFFSET(PropertyQ1_1_Start,BQ12,BR12)=0,"",OFFSET(PropertyQ1_1_Start,BQ12,BR12)),"")</f>
        <v/>
      </c>
      <c r="BV12" s="1">
        <v>9</v>
      </c>
      <c r="BW12" s="1">
        <v>9</v>
      </c>
      <c r="BX12" s="1">
        <v>4</v>
      </c>
      <c r="BY12" s="1" t="str">
        <f ca="1">IF(AND((ROW(RelationQ1_1_End)-ROW(RelationQ1_1_Start))/7&gt;1,(ROW(RelationQ1_1_End)-ROW(RelationQ1_1_Start))/7&lt;=3),IF(OFFSET(RelationQ1_1_Start,BW12,BX12)=0,"",OFFSET(RelationQ1_1_Start,BW12,BX12)),"")</f>
        <v/>
      </c>
    </row>
    <row r="13" spans="2:77" ht="17.25" x14ac:dyDescent="0.3">
      <c r="W13" t="s">
        <v>293</v>
      </c>
      <c r="AF13" s="3" t="s">
        <v>314</v>
      </c>
      <c r="AO13" t="s">
        <v>314</v>
      </c>
      <c r="BP13" s="1">
        <v>10</v>
      </c>
      <c r="BQ13" s="1">
        <v>15</v>
      </c>
      <c r="BR13" s="1">
        <v>5</v>
      </c>
      <c r="BS13" s="1" t="str">
        <f ca="1">IF(AND((ROW(PropertyQ1_1_End)-ROW(PropertyQ1_1_Start))/14&gt;1,(ROW(PropertyQ1_1_End)-ROW(PropertyQ1_1_Start))/14&lt;=3),IF(OFFSET(PropertyQ1_1_Start,BQ13,BR13)=0,"",OFFSET(PropertyQ1_1_Start,BQ13,BR13)),"")</f>
        <v/>
      </c>
      <c r="BV13" s="1">
        <v>10</v>
      </c>
      <c r="BW13" s="1">
        <v>9</v>
      </c>
      <c r="BX13" s="1">
        <v>5</v>
      </c>
      <c r="BY13" s="1" t="str">
        <f ca="1">IF(AND((ROW(RelationQ1_1_End)-ROW(RelationQ1_1_Start))/7&gt;1,(ROW(RelationQ1_1_End)-ROW(RelationQ1_1_Start))/7&lt;=3),IF(OFFSET(RelationQ1_1_Start,BW13,BX13)=0,"",OFFSET(RelationQ1_1_Start,BW13,BX13)),"")</f>
        <v/>
      </c>
    </row>
    <row r="14" spans="2:77" ht="17.25" x14ac:dyDescent="0.3">
      <c r="W14" t="s">
        <v>294</v>
      </c>
      <c r="AF14" s="3" t="s">
        <v>315</v>
      </c>
      <c r="AO14" t="s">
        <v>315</v>
      </c>
      <c r="BP14" s="1">
        <v>11</v>
      </c>
      <c r="BQ14" s="1">
        <v>29</v>
      </c>
      <c r="BR14" s="1">
        <v>1</v>
      </c>
      <c r="BS14" s="1" t="str">
        <f ca="1">IF((ROW(PropertyQ1_1_End)-ROW(PropertyQ1_1_Start))/14=3,IF(OFFSET(PropertyQ1_1_Start,BQ14,BR14)=0,"",OFFSET(PropertyQ1_1_Start,BQ14,BR14)),"")</f>
        <v/>
      </c>
      <c r="BV14" s="1">
        <v>11</v>
      </c>
      <c r="BW14" s="1">
        <v>16</v>
      </c>
      <c r="BX14" s="1">
        <v>1</v>
      </c>
      <c r="BY14" s="1" t="str">
        <f ca="1">IF((ROW(RelationQ1_1_End)-ROW(RelationQ1_1_Start))/7=3,IF(OFFSET(RelationQ1_1_Start,BW14,BX14)=0,"",OFFSET(RelationQ1_1_Start,BW14,BX14)),"")</f>
        <v/>
      </c>
    </row>
    <row r="15" spans="2:77" ht="17.25" x14ac:dyDescent="0.3">
      <c r="AF15" s="3" t="s">
        <v>316</v>
      </c>
      <c r="AO15" t="s">
        <v>316</v>
      </c>
      <c r="BP15" s="1">
        <v>12</v>
      </c>
      <c r="BQ15" s="1">
        <v>29</v>
      </c>
      <c r="BR15" s="1">
        <v>2</v>
      </c>
      <c r="BS15" s="1" t="str">
        <f ca="1">IF((ROW(PropertyQ1_1_End)-ROW(PropertyQ1_1_Start))/14=3,IF(OFFSET(PropertyQ1_1_Start,BQ15,BR15)=0,"",OFFSET(PropertyQ1_1_Start,BQ15,BR15)),"")</f>
        <v/>
      </c>
      <c r="BV15" s="1">
        <v>12</v>
      </c>
      <c r="BW15" s="1">
        <v>16</v>
      </c>
      <c r="BX15" s="1">
        <v>2</v>
      </c>
      <c r="BY15" s="1" t="str">
        <f ca="1">IF((ROW(RelationQ1_1_End)-ROW(RelationQ1_1_Start))/7=3,IF(OFFSET(RelationQ1_1_Start,BW15,BX15)=0,"",OFFSET(RelationQ1_1_Start,BW15,BX15)),"")</f>
        <v/>
      </c>
    </row>
    <row r="16" spans="2:77" ht="17.25" x14ac:dyDescent="0.3">
      <c r="AF16" s="3" t="s">
        <v>317</v>
      </c>
      <c r="AO16" t="s">
        <v>317</v>
      </c>
      <c r="BP16" s="1">
        <v>13</v>
      </c>
      <c r="BQ16" s="1">
        <v>29</v>
      </c>
      <c r="BR16" s="1">
        <v>3</v>
      </c>
      <c r="BS16" s="1" t="str">
        <f ca="1">IF((ROW(PropertyQ1_1_End)-ROW(PropertyQ1_1_Start))/14=3,IF(OFFSET(PropertyQ1_1_Start,BQ16,BR16)=0,"",OFFSET(PropertyQ1_1_Start,BQ16,BR16)),"")</f>
        <v/>
      </c>
      <c r="BV16" s="1">
        <v>13</v>
      </c>
      <c r="BW16" s="1">
        <v>16</v>
      </c>
      <c r="BX16" s="1">
        <v>3</v>
      </c>
      <c r="BY16" s="1" t="str">
        <f ca="1">IF((ROW(RelationQ1_1_End)-ROW(RelationQ1_1_Start))/7=3,IF(OFFSET(RelationQ1_1_Start,BW16,BX16)=0,"",OFFSET(RelationQ1_1_Start,BW16,BX16)),"")</f>
        <v/>
      </c>
    </row>
    <row r="17" spans="32:77" ht="17.25" x14ac:dyDescent="0.3">
      <c r="AF17" s="3" t="s">
        <v>318</v>
      </c>
      <c r="AO17" t="s">
        <v>318</v>
      </c>
      <c r="AR17" t="s">
        <v>328</v>
      </c>
      <c r="BP17" s="1">
        <v>14</v>
      </c>
      <c r="BQ17" s="1">
        <v>29</v>
      </c>
      <c r="BR17" s="1">
        <v>4</v>
      </c>
      <c r="BS17" s="1" t="str">
        <f ca="1">IF((ROW(PropertyQ1_1_End)-ROW(PropertyQ1_1_Start))/14=3,IF(OFFSET(PropertyQ1_1_Start,BQ17,BR17)=0,"",OFFSET(PropertyQ1_1_Start,BQ17,BR17)),"")</f>
        <v/>
      </c>
      <c r="BV17" s="1">
        <v>14</v>
      </c>
      <c r="BW17" s="1">
        <v>16</v>
      </c>
      <c r="BX17" s="1">
        <v>4</v>
      </c>
      <c r="BY17" s="1" t="str">
        <f ca="1">IF((ROW(RelationQ1_1_End)-ROW(RelationQ1_1_Start))/7=3,IF(OFFSET(RelationQ1_1_Start,BW17,BX17)=0,"",OFFSET(RelationQ1_1_Start,BW17,BX17)),"")</f>
        <v/>
      </c>
    </row>
    <row r="18" spans="32:77" ht="17.25" x14ac:dyDescent="0.3">
      <c r="AF18" s="3" t="s">
        <v>319</v>
      </c>
      <c r="AO18" t="s">
        <v>319</v>
      </c>
      <c r="BP18" s="1">
        <v>15</v>
      </c>
      <c r="BQ18" s="1">
        <v>29</v>
      </c>
      <c r="BR18" s="1">
        <v>5</v>
      </c>
      <c r="BS18" s="1" t="str">
        <f ca="1">IF((ROW(PropertyQ1_1_End)-ROW(PropertyQ1_1_Start))/14=3,IF(OFFSET(PropertyQ1_1_Start,BQ18,BR18)=0,"",OFFSET(PropertyQ1_1_Start,BQ18,BR18)),"")</f>
        <v/>
      </c>
      <c r="BV18" s="1">
        <v>15</v>
      </c>
      <c r="BW18" s="1">
        <v>16</v>
      </c>
      <c r="BX18" s="1">
        <v>5</v>
      </c>
      <c r="BY18" s="1" t="str">
        <f ca="1">IF((ROW(RelationQ1_1_End)-ROW(RelationQ1_1_Start))/7=3,IF(OFFSET(RelationQ1_1_Start,BW18,BX18)=0,"",OFFSET(RelationQ1_1_Start,BW18,BX18)),"")</f>
        <v/>
      </c>
    </row>
  </sheetData>
  <mergeCells count="6">
    <mergeCell ref="BV3:BX3"/>
    <mergeCell ref="BD3:BJ3"/>
    <mergeCell ref="BD2:BJ2"/>
    <mergeCell ref="BD7:BJ7"/>
    <mergeCell ref="BD5:BJ5"/>
    <mergeCell ref="BP3:BR3"/>
  </mergeCells>
  <pageMargins left="0.7" right="0.7" top="0.75" bottom="0.75" header="0.3" footer="0.3"/>
  <pageSetup orientation="portrait" horizontalDpi="300" verticalDpi="300" r:id="rId1"/>
  <tableParts count="1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299</vt:i4>
      </vt:variant>
    </vt:vector>
  </HeadingPairs>
  <TitlesOfParts>
    <vt:vector size="311" baseType="lpstr">
      <vt:lpstr>Main</vt:lpstr>
      <vt:lpstr>PersonalInfo</vt:lpstr>
      <vt:lpstr>EducWork</vt:lpstr>
      <vt:lpstr>Relation</vt:lpstr>
      <vt:lpstr>Charges</vt:lpstr>
      <vt:lpstr>CriminalRelation</vt:lpstr>
      <vt:lpstr>Property</vt:lpstr>
      <vt:lpstr>CheckingReport</vt:lpstr>
      <vt:lpstr>ForChecking</vt:lpstr>
      <vt:lpstr>ForExtract</vt:lpstr>
      <vt:lpstr>Templates</vt:lpstr>
      <vt:lpstr>Lists</vt:lpstr>
      <vt:lpstr>ChargesQ1</vt:lpstr>
      <vt:lpstr>ChargesQ1_1_End</vt:lpstr>
      <vt:lpstr>ChargesQ1_1_Field</vt:lpstr>
      <vt:lpstr>ChargesQ1_1_Full</vt:lpstr>
      <vt:lpstr>ChargesQ1_1_Start</vt:lpstr>
      <vt:lpstr>ChargesQ1_2_End</vt:lpstr>
      <vt:lpstr>ChargesQ1_2_Field</vt:lpstr>
      <vt:lpstr>ChargesQ1_2_Full</vt:lpstr>
      <vt:lpstr>ChargesQ1_2_Start</vt:lpstr>
      <vt:lpstr>ChargesQ2</vt:lpstr>
      <vt:lpstr>ChargesQ2_1_End</vt:lpstr>
      <vt:lpstr>ChargesQ2_1_Field</vt:lpstr>
      <vt:lpstr>ChargesQ2_1_Full</vt:lpstr>
      <vt:lpstr>ChargesQ2_1_Start</vt:lpstr>
      <vt:lpstr>ChargesQ2_2_End</vt:lpstr>
      <vt:lpstr>ChargesQ2_2_Field</vt:lpstr>
      <vt:lpstr>ChargesQ2_2_Full</vt:lpstr>
      <vt:lpstr>ChargesQ2_2_Start</vt:lpstr>
      <vt:lpstr>ChargesQ3</vt:lpstr>
      <vt:lpstr>ChargesQ3_1_End</vt:lpstr>
      <vt:lpstr>ChargesQ3_1_Field</vt:lpstr>
      <vt:lpstr>ChargesQ3_1_Full</vt:lpstr>
      <vt:lpstr>ChargesQ3_1_Start</vt:lpstr>
      <vt:lpstr>ChargesQ3_2</vt:lpstr>
      <vt:lpstr>ChargesQ3_3_End</vt:lpstr>
      <vt:lpstr>ChargesQ3_3_Field</vt:lpstr>
      <vt:lpstr>ChargesQ3_3_Full</vt:lpstr>
      <vt:lpstr>ChargesQ3_3_Start</vt:lpstr>
      <vt:lpstr>ChargesQ4</vt:lpstr>
      <vt:lpstr>ChargesQ4_1_End</vt:lpstr>
      <vt:lpstr>ChargesQ4_1_Field</vt:lpstr>
      <vt:lpstr>ChargesQ4_1_Full</vt:lpstr>
      <vt:lpstr>ChargesQ4_1_Start</vt:lpstr>
      <vt:lpstr>ChargesQ4_2_End</vt:lpstr>
      <vt:lpstr>ChargesQ4_2_Start</vt:lpstr>
      <vt:lpstr>ChargesQ5</vt:lpstr>
      <vt:lpstr>ChargesQ5_1_End</vt:lpstr>
      <vt:lpstr>ChargesQ5_1_Field</vt:lpstr>
      <vt:lpstr>ChargesQ5_1_Full</vt:lpstr>
      <vt:lpstr>ChargesQ5_1_Start</vt:lpstr>
      <vt:lpstr>ChargesQ5_2_End</vt:lpstr>
      <vt:lpstr>ChargesQ5_2_Start</vt:lpstr>
      <vt:lpstr>ChargesQ6</vt:lpstr>
      <vt:lpstr>ChargesQ6_1_End</vt:lpstr>
      <vt:lpstr>ChargesQ6_1_Field</vt:lpstr>
      <vt:lpstr>ChargesQ6_1_Full</vt:lpstr>
      <vt:lpstr>ChargesQ6_1_Start</vt:lpstr>
      <vt:lpstr>ChargesQ6_2_End</vt:lpstr>
      <vt:lpstr>ChargesQ6_2_Start</vt:lpstr>
      <vt:lpstr>CheckingCalcSection1</vt:lpstr>
      <vt:lpstr>CheckingCalcSection2</vt:lpstr>
      <vt:lpstr>CheckingCalcSection3</vt:lpstr>
      <vt:lpstr>CheckingCalcSection4</vt:lpstr>
      <vt:lpstr>CheckingCalcSection5</vt:lpstr>
      <vt:lpstr>CheckingCalcSection6</vt:lpstr>
      <vt:lpstr>CriminalRelationQ1</vt:lpstr>
      <vt:lpstr>CriminalRelationQ1_1_End</vt:lpstr>
      <vt:lpstr>CriminalRelationQ1_1_Rows</vt:lpstr>
      <vt:lpstr>CriminalRelationQ1_1_Start</vt:lpstr>
      <vt:lpstr>CriminalRelationQ2</vt:lpstr>
      <vt:lpstr>CriminalRelationQ2_1_End</vt:lpstr>
      <vt:lpstr>CriminalRelationQ2_1_Rows</vt:lpstr>
      <vt:lpstr>CriminalRelationQ2_1_Start</vt:lpstr>
      <vt:lpstr>CriminalRelationQ3_End</vt:lpstr>
      <vt:lpstr>CriminalRelationQ3_Start</vt:lpstr>
      <vt:lpstr>EducWorkQ1_End</vt:lpstr>
      <vt:lpstr>EducWorkQ1_Field</vt:lpstr>
      <vt:lpstr>EducWorkQ1_Full</vt:lpstr>
      <vt:lpstr>EducWorkQ1_Start</vt:lpstr>
      <vt:lpstr>EducWorkQ10_End</vt:lpstr>
      <vt:lpstr>EducWorkQ10_Start</vt:lpstr>
      <vt:lpstr>EducWorkQ2</vt:lpstr>
      <vt:lpstr>EducWorkQ2_1_End</vt:lpstr>
      <vt:lpstr>EducWorkQ2_1_Field</vt:lpstr>
      <vt:lpstr>EducWorkQ2_1_Full</vt:lpstr>
      <vt:lpstr>EducWorkQ2_1_Start</vt:lpstr>
      <vt:lpstr>EducWorkQ3_End</vt:lpstr>
      <vt:lpstr>EducWorkQ3_Field</vt:lpstr>
      <vt:lpstr>EducWorkQ3_Full</vt:lpstr>
      <vt:lpstr>EducWorkQ3_Start</vt:lpstr>
      <vt:lpstr>EducWorkQ4</vt:lpstr>
      <vt:lpstr>EducWorkQ4_1_End</vt:lpstr>
      <vt:lpstr>EducWorkQ4_1_Field</vt:lpstr>
      <vt:lpstr>EducWorkQ4_1_Full</vt:lpstr>
      <vt:lpstr>EducWorkQ4_1_Start</vt:lpstr>
      <vt:lpstr>EducWorkQ5</vt:lpstr>
      <vt:lpstr>EducWorkQ5_1_End</vt:lpstr>
      <vt:lpstr>EducWorkQ5_1_Field</vt:lpstr>
      <vt:lpstr>EducWorkQ5_1_Full</vt:lpstr>
      <vt:lpstr>EducWorkQ5_1_Start</vt:lpstr>
      <vt:lpstr>EducWorkQ6</vt:lpstr>
      <vt:lpstr>EducWorkQ6_1_End</vt:lpstr>
      <vt:lpstr>EducWorkQ6_1_Field</vt:lpstr>
      <vt:lpstr>EducWorkQ6_1_Full</vt:lpstr>
      <vt:lpstr>EducWorkQ6_1_Start</vt:lpstr>
      <vt:lpstr>EducWorkQ7</vt:lpstr>
      <vt:lpstr>EducWorkQ7_1_End</vt:lpstr>
      <vt:lpstr>EducWorkQ7_1_Field</vt:lpstr>
      <vt:lpstr>EducWorkQ7_1_Full</vt:lpstr>
      <vt:lpstr>EducWorkQ7_1_Start</vt:lpstr>
      <vt:lpstr>EducWorkQ8</vt:lpstr>
      <vt:lpstr>EducWorkQ8_1_End</vt:lpstr>
      <vt:lpstr>EducWorkQ8_1_Field</vt:lpstr>
      <vt:lpstr>EducWorkQ8_1_Full</vt:lpstr>
      <vt:lpstr>EducWorkQ8_1_Start</vt:lpstr>
      <vt:lpstr>EducWorkQ9</vt:lpstr>
      <vt:lpstr>EducWorkQ9_1_End</vt:lpstr>
      <vt:lpstr>EducWorkQ9_1_Field</vt:lpstr>
      <vt:lpstr>EducWorkQ9_1_Full</vt:lpstr>
      <vt:lpstr>EducWorkQ9_1_Start</vt:lpstr>
      <vt:lpstr>FinalWording</vt:lpstr>
      <vt:lpstr>ForCheckingCharges</vt:lpstr>
      <vt:lpstr>ForCheckingCriminalRelation</vt:lpstr>
      <vt:lpstr>ForCheckingEducWork</vt:lpstr>
      <vt:lpstr>ForCheckingPersonalInfo</vt:lpstr>
      <vt:lpstr>ForCheckingProperty</vt:lpstr>
      <vt:lpstr>ForCheckingQuestionsCharges</vt:lpstr>
      <vt:lpstr>ForCheckingQuestionsCriminalRelation</vt:lpstr>
      <vt:lpstr>ForCheckingQuestionsEducWork</vt:lpstr>
      <vt:lpstr>ForCheckingQuestionsPersonalInfo</vt:lpstr>
      <vt:lpstr>ForCheckingQuestionsProperty</vt:lpstr>
      <vt:lpstr>ForCheckingQuestionsRelation</vt:lpstr>
      <vt:lpstr>ForCheckingRelation</vt:lpstr>
      <vt:lpstr>ForCodesNA</vt:lpstr>
      <vt:lpstr>ForCodesNO</vt:lpstr>
      <vt:lpstr>ForCodesYES</vt:lpstr>
      <vt:lpstr>ForCollapseExpandPersonalInfo</vt:lpstr>
      <vt:lpstr>Charges!ForCopyEnd</vt:lpstr>
      <vt:lpstr>CriminalRelation!ForCopyEnd</vt:lpstr>
      <vt:lpstr>EducWork!ForCopyEnd</vt:lpstr>
      <vt:lpstr>PersonalInfo!ForCopyEnd</vt:lpstr>
      <vt:lpstr>Relation!ForCopyEnd</vt:lpstr>
      <vt:lpstr>ForCopyEnd</vt:lpstr>
      <vt:lpstr>Charges!ForCopyStart</vt:lpstr>
      <vt:lpstr>CriminalRelation!ForCopyStart</vt:lpstr>
      <vt:lpstr>EducWork!ForCopyStart</vt:lpstr>
      <vt:lpstr>PersonalInfo!ForCopyStart</vt:lpstr>
      <vt:lpstr>Relation!ForCopyStart</vt:lpstr>
      <vt:lpstr>ForCopyStart</vt:lpstr>
      <vt:lpstr>ForExtractChecking</vt:lpstr>
      <vt:lpstr>ForExtractEnd</vt:lpstr>
      <vt:lpstr>ForExtractStart</vt:lpstr>
      <vt:lpstr>ForNamesList</vt:lpstr>
      <vt:lpstr>ForNamesList1</vt:lpstr>
      <vt:lpstr>ForExtract!ForPasteStart</vt:lpstr>
      <vt:lpstr>ForPDFFooter</vt:lpstr>
      <vt:lpstr>PersionalInfoQ2</vt:lpstr>
      <vt:lpstr>PersionalInfoQ6</vt:lpstr>
      <vt:lpstr>PersionalInfoQ9</vt:lpstr>
      <vt:lpstr>PersonalInfoQ10_End</vt:lpstr>
      <vt:lpstr>PersonalInfoQ10_Start</vt:lpstr>
      <vt:lpstr>PersonalInfoQ2_1_End</vt:lpstr>
      <vt:lpstr>PersonalInfoQ2_1_Field</vt:lpstr>
      <vt:lpstr>PersonalInfoQ2_1_Full</vt:lpstr>
      <vt:lpstr>PersonalInfoQ2_1_Start</vt:lpstr>
      <vt:lpstr>PersonalInfoQ6_1_FullSection</vt:lpstr>
      <vt:lpstr>PersonalInfoQ9_1_End</vt:lpstr>
      <vt:lpstr>PersonalInfoQ9_1_Field</vt:lpstr>
      <vt:lpstr>PersonalInfoQ9_1_Full</vt:lpstr>
      <vt:lpstr>PersonalInfoQ9_1_Start</vt:lpstr>
      <vt:lpstr>ForExtract!Print_Area</vt:lpstr>
      <vt:lpstr>PropertyQ1</vt:lpstr>
      <vt:lpstr>PropertyQ1_1_End</vt:lpstr>
      <vt:lpstr>PropertyQ1_1_Field</vt:lpstr>
      <vt:lpstr>PropertyQ1_1_Full</vt:lpstr>
      <vt:lpstr>PropertyQ1_1_Start</vt:lpstr>
      <vt:lpstr>PropertyQ10</vt:lpstr>
      <vt:lpstr>PropertyQ10_1_End</vt:lpstr>
      <vt:lpstr>PropertyQ10_1_Field</vt:lpstr>
      <vt:lpstr>PropertyQ10_1_Full</vt:lpstr>
      <vt:lpstr>PropertyQ10_1_Start</vt:lpstr>
      <vt:lpstr>PropertyQ11</vt:lpstr>
      <vt:lpstr>PropertyQ11_1_End</vt:lpstr>
      <vt:lpstr>PropertyQ11_1_Field</vt:lpstr>
      <vt:lpstr>PropertyQ11_1_Full</vt:lpstr>
      <vt:lpstr>PropertyQ11_1_Start</vt:lpstr>
      <vt:lpstr>PropertyQ11_2_End</vt:lpstr>
      <vt:lpstr>PropertyQ11_2_Start</vt:lpstr>
      <vt:lpstr>PropertyQ12</vt:lpstr>
      <vt:lpstr>PropertyQ12_1_End</vt:lpstr>
      <vt:lpstr>PropertyQ12_1_Field</vt:lpstr>
      <vt:lpstr>PropertyQ12_1_Full</vt:lpstr>
      <vt:lpstr>PropertyQ12_1_Start</vt:lpstr>
      <vt:lpstr>PropertyQ13</vt:lpstr>
      <vt:lpstr>PropertyQ13_1_End</vt:lpstr>
      <vt:lpstr>PropertyQ13_1_Field</vt:lpstr>
      <vt:lpstr>PropertyQ13_1_Full</vt:lpstr>
      <vt:lpstr>PropertyQ13_1_Start</vt:lpstr>
      <vt:lpstr>PropertyQ14</vt:lpstr>
      <vt:lpstr>PropertyQ14_1_End</vt:lpstr>
      <vt:lpstr>PropertyQ14_1_Field</vt:lpstr>
      <vt:lpstr>PropertyQ14_1_Full</vt:lpstr>
      <vt:lpstr>PropertyQ14_1_Start</vt:lpstr>
      <vt:lpstr>PropertyQ14_2_End</vt:lpstr>
      <vt:lpstr>PropertyQ14_2_Start</vt:lpstr>
      <vt:lpstr>PropertyQ15</vt:lpstr>
      <vt:lpstr>PropertyQ15_1_End</vt:lpstr>
      <vt:lpstr>PropertyQ15_1_Field</vt:lpstr>
      <vt:lpstr>PropertyQ15_1_Full</vt:lpstr>
      <vt:lpstr>PropertyQ15_1_Start</vt:lpstr>
      <vt:lpstr>PropertyQ16</vt:lpstr>
      <vt:lpstr>PropertyQ16_1_End</vt:lpstr>
      <vt:lpstr>PropertyQ16_1_Field</vt:lpstr>
      <vt:lpstr>PropertyQ16_1_Full</vt:lpstr>
      <vt:lpstr>PropertyQ16_1_Start</vt:lpstr>
      <vt:lpstr>PropertyQ17</vt:lpstr>
      <vt:lpstr>PropertyQ17_1_End</vt:lpstr>
      <vt:lpstr>PropertyQ17_1_Field</vt:lpstr>
      <vt:lpstr>PropertyQ17_1_Full</vt:lpstr>
      <vt:lpstr>PropertyQ17_1_Start</vt:lpstr>
      <vt:lpstr>PropertyQ17_2_End</vt:lpstr>
      <vt:lpstr>PropertyQ17_2_Start</vt:lpstr>
      <vt:lpstr>PropertyQ18</vt:lpstr>
      <vt:lpstr>PropertyQ18_1_End</vt:lpstr>
      <vt:lpstr>PropertyQ18_1_Field</vt:lpstr>
      <vt:lpstr>PropertyQ18_1_Full</vt:lpstr>
      <vt:lpstr>PropertyQ18_1_Start</vt:lpstr>
      <vt:lpstr>PropertyQ18_2_End</vt:lpstr>
      <vt:lpstr>PropertyQ18_2_Start</vt:lpstr>
      <vt:lpstr>PropertyQ19</vt:lpstr>
      <vt:lpstr>PropertyQ19_1_End</vt:lpstr>
      <vt:lpstr>PropertyQ19_1_Field</vt:lpstr>
      <vt:lpstr>PropertyQ19_1_Full</vt:lpstr>
      <vt:lpstr>PropertyQ19_1_Start</vt:lpstr>
      <vt:lpstr>PropertyQ2</vt:lpstr>
      <vt:lpstr>PropertyQ2_1_End</vt:lpstr>
      <vt:lpstr>PropertyQ2_1_Field</vt:lpstr>
      <vt:lpstr>PropertyQ2_1_Full</vt:lpstr>
      <vt:lpstr>PropertyQ2_1_Start</vt:lpstr>
      <vt:lpstr>PropertyQ20</vt:lpstr>
      <vt:lpstr>PropertyQ20_1_End</vt:lpstr>
      <vt:lpstr>PropertyQ20_1_Field</vt:lpstr>
      <vt:lpstr>PropertyQ20_1_Full</vt:lpstr>
      <vt:lpstr>PropertyQ20_1_Start</vt:lpstr>
      <vt:lpstr>PropertyQ20_2_End</vt:lpstr>
      <vt:lpstr>PropertyQ20_2_Start</vt:lpstr>
      <vt:lpstr>PropertyQ3</vt:lpstr>
      <vt:lpstr>PropertyQ3_1_End</vt:lpstr>
      <vt:lpstr>PropertyQ3_1_Field</vt:lpstr>
      <vt:lpstr>PropertyQ3_1_Full</vt:lpstr>
      <vt:lpstr>PropertyQ3_1_Start</vt:lpstr>
      <vt:lpstr>PropertyQ3_2_End</vt:lpstr>
      <vt:lpstr>PropertyQ3_2_Start</vt:lpstr>
      <vt:lpstr>PropertyQ4</vt:lpstr>
      <vt:lpstr>PropertyQ4_1_End</vt:lpstr>
      <vt:lpstr>PropertyQ4_1_Field</vt:lpstr>
      <vt:lpstr>PropertyQ4_1_Full</vt:lpstr>
      <vt:lpstr>PropertyQ4_1_Start</vt:lpstr>
      <vt:lpstr>PropertyQ4_2_End</vt:lpstr>
      <vt:lpstr>PropertyQ4_2_Start</vt:lpstr>
      <vt:lpstr>PropertyQ5</vt:lpstr>
      <vt:lpstr>PropertyQ5_1_End</vt:lpstr>
      <vt:lpstr>PropertyQ5_1_Field</vt:lpstr>
      <vt:lpstr>PropertyQ5_1_Full</vt:lpstr>
      <vt:lpstr>PropertyQ5_1_Start</vt:lpstr>
      <vt:lpstr>PropertyQ6</vt:lpstr>
      <vt:lpstr>PropertyQ6_1_End</vt:lpstr>
      <vt:lpstr>PropertyQ6_1_Field</vt:lpstr>
      <vt:lpstr>PropertyQ6_1_Full</vt:lpstr>
      <vt:lpstr>PropertyQ6_1_Start</vt:lpstr>
      <vt:lpstr>PropertyQ7</vt:lpstr>
      <vt:lpstr>PropertyQ7_1_End</vt:lpstr>
      <vt:lpstr>PropertyQ7_1_Field</vt:lpstr>
      <vt:lpstr>PropertyQ7_1_Full</vt:lpstr>
      <vt:lpstr>PropertyQ7_1_Start</vt:lpstr>
      <vt:lpstr>PropertyQ7_2_End</vt:lpstr>
      <vt:lpstr>PropertyQ7_2_Start</vt:lpstr>
      <vt:lpstr>PropertyQ8</vt:lpstr>
      <vt:lpstr>PropertyQ8_1_End</vt:lpstr>
      <vt:lpstr>PropertyQ8_1_Field</vt:lpstr>
      <vt:lpstr>PropertyQ8_1_Full</vt:lpstr>
      <vt:lpstr>PropertyQ8_1_Start</vt:lpstr>
      <vt:lpstr>PropertyQ9</vt:lpstr>
      <vt:lpstr>PropertyQ9_1_End</vt:lpstr>
      <vt:lpstr>PropertyQ9_1_Field</vt:lpstr>
      <vt:lpstr>PropertyQ9_1_Full</vt:lpstr>
      <vt:lpstr>PropertyQ9_1_Start</vt:lpstr>
      <vt:lpstr>PropertyQ9_2_End</vt:lpstr>
      <vt:lpstr>PropertyQ9_2_Start</vt:lpstr>
      <vt:lpstr>QuestionnaireDate</vt:lpstr>
      <vt:lpstr>RelationQ1</vt:lpstr>
      <vt:lpstr>RelationQ1_1_End</vt:lpstr>
      <vt:lpstr>RelationQ1_1_Field</vt:lpstr>
      <vt:lpstr>RelationQ1_1_Full</vt:lpstr>
      <vt:lpstr>RelationQ1_1_Start</vt:lpstr>
      <vt:lpstr>RelationQ3</vt:lpstr>
      <vt:lpstr>RelationQ3_1_End</vt:lpstr>
      <vt:lpstr>RelationQ3_1_Field</vt:lpstr>
      <vt:lpstr>RelationQ3_1_Full</vt:lpstr>
      <vt:lpstr>RelationQ3_1_Start</vt:lpstr>
      <vt:lpstr>RelationQ4</vt:lpstr>
      <vt:lpstr>RelationQ4_1_End</vt:lpstr>
      <vt:lpstr>RelationQ4_1_Field</vt:lpstr>
      <vt:lpstr>RelationQ4_1_Full</vt:lpstr>
      <vt:lpstr>RelationQ4_1_Start</vt:lpstr>
      <vt:lpstr>RelationQ5_End</vt:lpstr>
      <vt:lpstr>RelationQ5_Start</vt:lpstr>
      <vt:lpstr>WordingForMissingInfo1</vt:lpstr>
      <vt:lpstr>WordingForMissingInfo2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Sargis Gyurjyan</dc:creator>
  <cp:lastModifiedBy>Kima Avdalyan</cp:lastModifiedBy>
  <cp:lastPrinted>2024-07-24T08:04:07Z</cp:lastPrinted>
  <dcterms:created xsi:type="dcterms:W3CDTF">2015-06-05T18:17:20Z</dcterms:created>
  <dcterms:modified xsi:type="dcterms:W3CDTF">2024-11-12T13:13:37Z</dcterms:modified>
</cp:coreProperties>
</file>